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nplast\Desktop\Financijski izvještaji za 2026. godinu\1. 1. 2026. - 30. 6. 2026\"/>
    </mc:Choice>
  </mc:AlternateContent>
  <xr:revisionPtr revIDLastSave="0" documentId="13_ncr:1_{718FE505-BB42-459F-9B34-AAFBA0D930CA}"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8"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99" i="9"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430" i="4"/>
  <c r="E428" i="4"/>
  <c r="D428" i="4"/>
  <c r="F428" i="4" s="1"/>
  <c r="E427" i="4"/>
  <c r="D427" i="4"/>
  <c r="E426" i="4"/>
  <c r="E647"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E152" i="4"/>
  <c r="E299" i="4" s="1"/>
  <c r="D152" i="4"/>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I18" i="3"/>
  <c r="H18" i="3"/>
  <c r="G18" i="3"/>
  <c r="B18" i="3"/>
  <c r="I17" i="3"/>
  <c r="H17" i="3"/>
  <c r="G17" i="3"/>
  <c r="B17" i="3"/>
  <c r="H10" i="3" a="1"/>
  <c r="H10" i="3"/>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1" i="1"/>
  <c r="D636" i="1"/>
  <c r="C636" i="1"/>
  <c r="D635" i="1"/>
  <c r="C635" i="1"/>
  <c r="D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16" i="1"/>
  <c r="C416" i="1"/>
  <c r="D415" i="1"/>
  <c r="C415" i="1"/>
  <c r="D414" i="1"/>
  <c r="C414" i="1"/>
  <c r="D412"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5"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H2" i="1" l="1"/>
  <c r="G2" i="1"/>
  <c r="H3" i="1"/>
  <c r="G3" i="1"/>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8" i="1"/>
  <c r="G78"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7" i="1"/>
  <c r="G147" i="1"/>
  <c r="H148" i="1"/>
  <c r="G148" i="1"/>
  <c r="H149" i="1"/>
  <c r="G149" i="1"/>
  <c r="H150" i="1"/>
  <c r="G150" i="1"/>
  <c r="H151" i="1"/>
  <c r="G151" i="1"/>
  <c r="H152" i="1"/>
  <c r="G152" i="1"/>
  <c r="H153" i="1"/>
  <c r="G153" i="1"/>
  <c r="H154" i="1"/>
  <c r="G154" i="1"/>
  <c r="H155" i="1"/>
  <c r="G155" i="1"/>
  <c r="H156" i="1"/>
  <c r="G156" i="1"/>
  <c r="H157" i="1"/>
  <c r="G157" i="1"/>
  <c r="H158" i="1"/>
  <c r="G158" i="1"/>
  <c r="H159" i="1"/>
  <c r="G159"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8" i="1"/>
  <c r="G248"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5" i="1"/>
  <c r="G285" i="1"/>
  <c r="H286" i="1"/>
  <c r="G286" i="1"/>
  <c r="H287" i="1"/>
  <c r="G287" i="1"/>
  <c r="H288" i="1"/>
  <c r="G288" i="1"/>
  <c r="H289" i="1"/>
  <c r="G289" i="1"/>
  <c r="H290" i="1"/>
  <c r="G290" i="1"/>
  <c r="H291" i="1"/>
  <c r="G291" i="1"/>
  <c r="H292" i="1"/>
  <c r="G292" i="1"/>
  <c r="H293" i="1"/>
  <c r="G293" i="1"/>
  <c r="H294" i="1"/>
  <c r="G294"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5" i="1"/>
  <c r="G345" i="1"/>
  <c r="H346" i="1"/>
  <c r="G346"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2" i="1"/>
  <c r="G402" i="1"/>
  <c r="H403" i="1"/>
  <c r="G403" i="1"/>
  <c r="H404" i="1"/>
  <c r="G404" i="1"/>
  <c r="H405" i="1"/>
  <c r="G405" i="1"/>
  <c r="H406" i="1"/>
  <c r="G406" i="1"/>
  <c r="H407" i="1"/>
  <c r="G407" i="1"/>
  <c r="H408" i="1"/>
  <c r="G408" i="1"/>
  <c r="H409" i="1"/>
  <c r="G409" i="1"/>
  <c r="H410" i="1"/>
  <c r="G410" i="1"/>
  <c r="H411" i="1"/>
  <c r="G411" i="1"/>
  <c r="H414" i="1"/>
  <c r="G414" i="1"/>
  <c r="H415" i="1"/>
  <c r="G415" i="1"/>
  <c r="H416" i="1"/>
  <c r="G416"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8" i="1"/>
  <c r="G478"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2" i="1"/>
  <c r="G522" i="1"/>
  <c r="H523" i="1"/>
  <c r="G523"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7" i="1"/>
  <c r="G587"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29" i="1"/>
  <c r="G629" i="1"/>
  <c r="H630" i="1"/>
  <c r="G630" i="1"/>
  <c r="H631" i="1"/>
  <c r="G631" i="1"/>
  <c r="H632" i="1"/>
  <c r="G632" i="1"/>
  <c r="H635" i="1"/>
  <c r="G635" i="1"/>
  <c r="H636" i="1"/>
  <c r="G636"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4" i="1"/>
  <c r="G984" i="1"/>
  <c r="H985" i="1"/>
  <c r="G985"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8" i="3"/>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6" i="1"/>
  <c r="G1046"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2" i="1"/>
  <c r="G1152" i="1"/>
  <c r="H1153" i="1"/>
  <c r="G1153"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4" i="1"/>
  <c r="G1214" i="1"/>
  <c r="H1215" i="1"/>
  <c r="G1215" i="1"/>
  <c r="H1216" i="1"/>
  <c r="G1216" i="1"/>
  <c r="H1217" i="1"/>
  <c r="G1217" i="1"/>
  <c r="H1218" i="1"/>
  <c r="G1218" i="1"/>
  <c r="H1219" i="1"/>
  <c r="G1219" i="1"/>
  <c r="H1220" i="1"/>
  <c r="G1220" i="1"/>
  <c r="H1221" i="1"/>
  <c r="G1221" i="1"/>
  <c r="H1222" i="1"/>
  <c r="G1222"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299" i="1"/>
  <c r="G1299"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29" i="1"/>
  <c r="G1329"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5" i="1"/>
  <c r="G1435" i="1"/>
  <c r="H1436" i="1"/>
  <c r="G1436" i="1"/>
  <c r="H1437" i="1"/>
  <c r="G1437" i="1"/>
  <c r="H1438" i="1"/>
  <c r="G1438" i="1"/>
  <c r="H1439" i="1"/>
  <c r="G1439" i="1"/>
  <c r="H1440" i="1"/>
  <c r="G1440" i="1"/>
  <c r="H1441" i="1"/>
  <c r="G1441" i="1"/>
  <c r="H1442" i="1"/>
  <c r="G1442" i="1"/>
  <c r="H1443" i="1"/>
  <c r="G1443" i="1"/>
  <c r="H1444" i="1"/>
  <c r="G1444" i="1"/>
  <c r="H1445" i="1"/>
  <c r="G1445" i="1"/>
  <c r="H1446" i="1"/>
  <c r="G1446" i="1"/>
  <c r="H1447" i="1"/>
  <c r="G1447" i="1"/>
  <c r="H1448" i="1"/>
  <c r="G1448" i="1"/>
  <c r="H1449" i="1"/>
  <c r="G1449" i="1"/>
  <c r="H1450" i="1"/>
  <c r="G1450" i="1"/>
  <c r="H1451" i="1"/>
  <c r="G1451" i="1"/>
  <c r="H1452" i="1"/>
  <c r="G1452" i="1"/>
  <c r="H1453" i="1"/>
  <c r="G1453" i="1"/>
  <c r="H1454" i="1"/>
  <c r="G1454" i="1"/>
  <c r="H1455" i="1"/>
  <c r="G1455" i="1"/>
  <c r="H1456" i="1"/>
  <c r="G1456" i="1"/>
  <c r="H1457" i="1"/>
  <c r="G1457" i="1"/>
  <c r="H1458" i="1"/>
  <c r="G1458" i="1"/>
  <c r="H1459" i="1"/>
  <c r="G1459" i="1"/>
  <c r="H1460" i="1"/>
  <c r="G1460" i="1"/>
  <c r="H1461" i="1"/>
  <c r="G1461" i="1"/>
  <c r="H1462" i="1"/>
  <c r="G1462" i="1"/>
  <c r="H1463" i="1"/>
  <c r="G1463" i="1"/>
  <c r="H1464" i="1"/>
  <c r="G1464" i="1"/>
  <c r="H1465" i="1"/>
  <c r="G1465" i="1"/>
  <c r="H1466" i="1"/>
  <c r="G1466" i="1"/>
  <c r="H1467" i="1"/>
  <c r="G1467" i="1"/>
  <c r="H1468" i="1"/>
  <c r="G1468" i="1"/>
  <c r="H1469" i="1"/>
  <c r="G1469" i="1"/>
  <c r="H1470" i="1"/>
  <c r="G1470" i="1"/>
  <c r="H1471" i="1"/>
  <c r="G1471" i="1"/>
  <c r="H1472" i="1"/>
  <c r="G1472" i="1"/>
  <c r="H1473" i="1"/>
  <c r="G1473" i="1"/>
  <c r="H1474" i="1"/>
  <c r="G1474" i="1"/>
  <c r="H1475" i="1"/>
  <c r="G1475" i="1"/>
  <c r="H1476" i="1"/>
  <c r="G1476" i="1"/>
  <c r="H1477" i="1"/>
  <c r="G1477" i="1"/>
  <c r="H1478" i="1"/>
  <c r="G1478" i="1"/>
  <c r="H1479" i="1"/>
  <c r="G1479" i="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7" i="1"/>
  <c r="G1517" i="1"/>
  <c r="H1518" i="1"/>
  <c r="G1518" i="1"/>
  <c r="H1519" i="1"/>
  <c r="G1519" i="1"/>
  <c r="H1520" i="1"/>
  <c r="G1520" i="1"/>
  <c r="H1521" i="1"/>
  <c r="G1521" i="1"/>
  <c r="H1522" i="1"/>
  <c r="G1522" i="1"/>
  <c r="H1523" i="1"/>
  <c r="G1523" i="1"/>
  <c r="H1524"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7" i="1"/>
  <c r="G1537" i="1"/>
  <c r="H1538" i="1"/>
  <c r="G1538" i="1"/>
  <c r="H1539" i="1"/>
  <c r="G1539" i="1"/>
  <c r="J1540" i="1"/>
  <c r="H1540" i="1"/>
  <c r="G1540" i="1"/>
  <c r="I1540" i="1" s="1"/>
  <c r="J1541" i="1"/>
  <c r="H1541" i="1"/>
  <c r="G1541" i="1"/>
  <c r="I1541" i="1" s="1"/>
  <c r="J1542" i="1"/>
  <c r="H1542" i="1"/>
  <c r="G1542" i="1"/>
  <c r="I1542" i="1" s="1"/>
  <c r="J1543" i="1"/>
  <c r="H1543" i="1"/>
  <c r="G1543" i="1"/>
  <c r="I1543" i="1" s="1"/>
  <c r="J1544" i="1"/>
  <c r="H1544" i="1"/>
  <c r="G1544" i="1"/>
  <c r="I1544" i="1" s="1"/>
  <c r="J1545" i="1"/>
  <c r="H1545" i="1"/>
  <c r="G1545" i="1"/>
  <c r="I1545" i="1" s="1"/>
  <c r="J1546" i="1"/>
  <c r="H1546" i="1"/>
  <c r="G1546" i="1"/>
  <c r="J1547" i="1"/>
  <c r="H1547" i="1"/>
  <c r="G1547" i="1"/>
  <c r="I1547" i="1" s="1"/>
  <c r="J1548" i="1"/>
  <c r="H1548" i="1"/>
  <c r="G1548" i="1"/>
  <c r="I1548" i="1" s="1"/>
  <c r="J1549" i="1"/>
  <c r="H1549" i="1"/>
  <c r="G1549" i="1"/>
  <c r="I1549" i="1" s="1"/>
  <c r="J1550" i="1"/>
  <c r="H1550" i="1"/>
  <c r="G1550" i="1"/>
  <c r="I1550" i="1" s="1"/>
  <c r="J1551" i="1"/>
  <c r="H1551" i="1"/>
  <c r="G1551" i="1"/>
  <c r="I1551" i="1" s="1"/>
  <c r="J1552" i="1"/>
  <c r="H1552" i="1"/>
  <c r="G1552" i="1"/>
  <c r="I1552" i="1" s="1"/>
  <c r="J1553" i="1"/>
  <c r="H1553" i="1"/>
  <c r="G1553" i="1"/>
  <c r="I1553" i="1" s="1"/>
  <c r="H1554" i="1"/>
  <c r="G1554" i="1"/>
  <c r="H1555" i="1"/>
  <c r="G1555" i="1"/>
  <c r="J1556" i="1"/>
  <c r="H1556" i="1"/>
  <c r="G1556" i="1"/>
  <c r="I1556" i="1" s="1"/>
  <c r="J1557" i="1"/>
  <c r="H1557" i="1"/>
  <c r="G1557" i="1"/>
  <c r="I1557" i="1" s="1"/>
  <c r="J1558" i="1"/>
  <c r="H1558" i="1"/>
  <c r="G1558" i="1"/>
  <c r="I1558" i="1" s="1"/>
  <c r="J1559" i="1"/>
  <c r="H1559" i="1"/>
  <c r="G1559" i="1"/>
  <c r="I1559" i="1" s="1"/>
  <c r="J1560" i="1"/>
  <c r="H1560" i="1"/>
  <c r="G1560" i="1"/>
  <c r="I1560" i="1" s="1"/>
  <c r="J1561" i="1"/>
  <c r="H1561" i="1"/>
  <c r="G1561" i="1"/>
  <c r="I1561" i="1" s="1"/>
  <c r="H1562" i="1"/>
  <c r="G1562" i="1"/>
  <c r="J1563" i="1"/>
  <c r="H1563" i="1"/>
  <c r="G1563" i="1"/>
  <c r="I1563" i="1" s="1"/>
  <c r="J1564" i="1"/>
  <c r="H1564" i="1"/>
  <c r="G1564" i="1"/>
  <c r="I1564" i="1" s="1"/>
  <c r="J1565" i="1"/>
  <c r="H1565" i="1"/>
  <c r="G1565" i="1"/>
  <c r="I1565" i="1" s="1"/>
  <c r="J1566" i="1"/>
  <c r="H1566" i="1"/>
  <c r="G1566" i="1"/>
  <c r="I1566" i="1" s="1"/>
  <c r="J1567" i="1"/>
  <c r="H1567" i="1"/>
  <c r="G1567" i="1"/>
  <c r="I1567" i="1" s="1"/>
  <c r="J1568" i="1"/>
  <c r="H1568" i="1"/>
  <c r="G1568" i="1"/>
  <c r="I1568" i="1" s="1"/>
  <c r="J1569" i="1"/>
  <c r="H1569" i="1"/>
  <c r="G1569" i="1"/>
  <c r="I1569" i="1" s="1"/>
  <c r="H1570" i="1"/>
  <c r="G1570" i="1"/>
  <c r="H1571" i="1"/>
  <c r="G1571" i="1"/>
  <c r="J1572" i="1"/>
  <c r="H1572" i="1"/>
  <c r="G1572" i="1"/>
  <c r="I1572" i="1" s="1"/>
  <c r="J1573" i="1"/>
  <c r="H1573" i="1"/>
  <c r="G1573" i="1"/>
  <c r="I1573" i="1" s="1"/>
  <c r="J1574" i="1"/>
  <c r="H1574" i="1"/>
  <c r="G1574" i="1"/>
  <c r="I1574" i="1" s="1"/>
  <c r="J1575" i="1"/>
  <c r="H1575" i="1"/>
  <c r="G1575" i="1"/>
  <c r="I1575" i="1" s="1"/>
  <c r="H1576" i="1"/>
  <c r="G1576" i="1"/>
  <c r="J1577" i="1"/>
  <c r="H1577" i="1"/>
  <c r="G1577" i="1"/>
  <c r="I1577" i="1" s="1"/>
  <c r="J1578" i="1"/>
  <c r="H1578" i="1"/>
  <c r="G1578" i="1"/>
  <c r="I1578" i="1" s="1"/>
  <c r="J1579" i="1"/>
  <c r="H1579" i="1"/>
  <c r="G1579" i="1"/>
  <c r="I1579" i="1" s="1"/>
  <c r="J1580" i="1"/>
  <c r="H1580" i="1"/>
  <c r="G1580" i="1"/>
  <c r="I1580" i="1" s="1"/>
  <c r="H1581" i="1"/>
  <c r="G1581" i="1"/>
  <c r="H1582" i="1"/>
  <c r="G1582" i="1"/>
  <c r="H1583" i="1"/>
  <c r="G1583" i="1"/>
  <c r="H1584" i="1"/>
  <c r="G1584" i="1"/>
  <c r="H1585" i="1"/>
  <c r="G1585" i="1"/>
  <c r="H1586" i="1"/>
  <c r="G1586" i="1"/>
  <c r="H1587" i="1"/>
  <c r="G1587" i="1"/>
  <c r="H1588" i="1"/>
  <c r="G1588" i="1"/>
  <c r="H1589" i="1"/>
  <c r="G1589" i="1"/>
  <c r="H1590" i="1"/>
  <c r="G1590" i="1"/>
  <c r="H1591" i="1"/>
  <c r="G1591" i="1"/>
  <c r="H1592" i="1"/>
  <c r="G1592" i="1"/>
  <c r="H1593" i="1"/>
  <c r="G1593" i="1"/>
  <c r="H1594" i="1"/>
  <c r="G1594" i="1"/>
  <c r="H1595" i="1"/>
  <c r="G1595" i="1"/>
  <c r="H1596" i="1"/>
  <c r="G1596" i="1"/>
  <c r="H1597" i="1"/>
  <c r="G1597" i="1"/>
  <c r="H1598" i="1"/>
  <c r="G1598" i="1"/>
  <c r="H1599" i="1"/>
  <c r="G1599" i="1"/>
  <c r="H1600" i="1"/>
  <c r="G1600" i="1"/>
  <c r="H1601" i="1"/>
  <c r="G1601" i="1"/>
  <c r="H1602" i="1"/>
  <c r="G1602" i="1"/>
  <c r="H1603" i="1"/>
  <c r="G1603" i="1"/>
  <c r="H1604" i="1"/>
  <c r="G1604" i="1"/>
  <c r="H1605" i="1"/>
  <c r="G1605" i="1"/>
  <c r="H1606" i="1"/>
  <c r="G1606" i="1"/>
  <c r="H1607" i="1"/>
  <c r="G1607" i="1"/>
  <c r="H1608" i="1"/>
  <c r="G1608" i="1"/>
  <c r="H1609" i="1"/>
  <c r="G1609" i="1"/>
  <c r="H1610" i="1"/>
  <c r="G1610" i="1"/>
  <c r="H1611" i="1"/>
  <c r="G1611" i="1"/>
  <c r="H1612" i="1"/>
  <c r="G1612" i="1"/>
  <c r="H1613" i="1"/>
  <c r="G1613" i="1"/>
  <c r="H1614" i="1"/>
  <c r="G1614" i="1"/>
  <c r="H1615" i="1"/>
  <c r="G1615" i="1"/>
  <c r="H1616" i="1"/>
  <c r="G1616" i="1"/>
  <c r="H1617" i="1"/>
  <c r="G1617" i="1"/>
  <c r="H1618" i="1"/>
  <c r="G1618" i="1"/>
  <c r="H1619" i="1"/>
  <c r="G1619" i="1"/>
  <c r="H1621" i="1"/>
  <c r="G1621" i="1"/>
  <c r="H1622" i="1"/>
  <c r="G1622" i="1"/>
  <c r="H1623" i="1"/>
  <c r="G1623" i="1"/>
  <c r="H1624" i="1"/>
  <c r="G1624" i="1"/>
  <c r="H1625" i="1"/>
  <c r="G1625" i="1"/>
  <c r="H1626" i="1"/>
  <c r="G1626" i="1"/>
  <c r="H1627" i="1"/>
  <c r="G1627" i="1"/>
  <c r="H1628" i="1"/>
  <c r="G1628" i="1"/>
  <c r="H1629" i="1"/>
  <c r="G1629" i="1"/>
  <c r="H1630" i="1"/>
  <c r="G1630" i="1"/>
  <c r="H1631" i="1"/>
  <c r="G1631" i="1"/>
  <c r="H1632" i="1"/>
  <c r="G1632" i="1"/>
  <c r="H1633" i="1"/>
  <c r="G1633" i="1"/>
  <c r="H1634" i="1"/>
  <c r="G1634" i="1"/>
  <c r="H1635" i="1"/>
  <c r="G1635" i="1"/>
  <c r="H1636" i="1"/>
  <c r="G1636" i="1"/>
  <c r="H1637" i="1"/>
  <c r="G1637" i="1"/>
  <c r="H1638" i="1"/>
  <c r="G1638" i="1"/>
  <c r="H1639" i="1"/>
  <c r="G1639" i="1"/>
  <c r="H1640" i="1"/>
  <c r="G1640" i="1"/>
  <c r="H1641" i="1"/>
  <c r="G1641" i="1"/>
  <c r="H1642" i="1"/>
  <c r="G1642" i="1"/>
  <c r="H1643" i="1"/>
  <c r="G1643" i="1"/>
  <c r="H1644" i="1"/>
  <c r="G1644" i="1"/>
  <c r="H1645" i="1"/>
  <c r="G1645" i="1"/>
  <c r="H1646" i="1"/>
  <c r="G1646" i="1"/>
  <c r="H1647" i="1"/>
  <c r="G1647" i="1"/>
  <c r="H1648" i="1"/>
  <c r="G1648" i="1"/>
  <c r="H1649" i="1"/>
  <c r="G1649" i="1"/>
  <c r="H1650" i="1"/>
  <c r="G1650" i="1"/>
  <c r="H1651" i="1"/>
  <c r="G1651" i="1"/>
  <c r="H1652" i="1"/>
  <c r="G1652" i="1"/>
  <c r="H1653" i="1"/>
  <c r="G1653" i="1"/>
  <c r="H1654" i="1"/>
  <c r="G1654" i="1"/>
  <c r="H1655" i="1"/>
  <c r="G1655" i="1"/>
  <c r="H1656" i="1"/>
  <c r="G1656" i="1"/>
  <c r="H1657" i="1"/>
  <c r="G1657" i="1"/>
  <c r="H1658" i="1"/>
  <c r="G1658" i="1"/>
  <c r="H1659" i="1"/>
  <c r="G1659" i="1"/>
  <c r="H1660" i="1"/>
  <c r="G1660" i="1"/>
  <c r="H1661" i="1"/>
  <c r="G1661" i="1"/>
  <c r="H1662" i="1"/>
  <c r="G1662" i="1"/>
  <c r="H1663" i="1"/>
  <c r="G1663" i="1"/>
  <c r="H1664" i="1"/>
  <c r="G1664" i="1"/>
  <c r="H1665" i="1"/>
  <c r="G1665" i="1"/>
  <c r="H1666" i="1"/>
  <c r="G1666" i="1"/>
  <c r="H1667" i="1"/>
  <c r="G1667" i="1"/>
  <c r="H1668" i="1"/>
  <c r="G1668" i="1"/>
  <c r="H1669" i="1"/>
  <c r="G1669" i="1"/>
  <c r="H1670" i="1"/>
  <c r="G1670" i="1"/>
  <c r="H1671" i="1"/>
  <c r="G1671" i="1"/>
  <c r="H1672" i="1"/>
  <c r="G1672" i="1"/>
  <c r="H1673" i="1"/>
  <c r="G1673" i="1"/>
  <c r="H1674" i="1"/>
  <c r="G1674" i="1"/>
  <c r="H1675" i="1"/>
  <c r="G1675" i="1"/>
  <c r="H1676" i="1"/>
  <c r="G1676" i="1"/>
  <c r="H1677" i="1"/>
  <c r="G1677" i="1"/>
  <c r="H1678" i="1"/>
  <c r="G1678" i="1"/>
  <c r="H1679" i="1"/>
  <c r="G1679" i="1"/>
  <c r="H1680" i="1"/>
  <c r="G1680" i="1"/>
  <c r="H1681" i="1"/>
  <c r="G1681" i="1"/>
  <c r="H1682" i="1"/>
  <c r="G1682" i="1"/>
  <c r="H1683" i="1"/>
  <c r="G1683" i="1"/>
  <c r="H1684" i="1"/>
  <c r="G1684" i="1"/>
  <c r="H1685" i="1"/>
  <c r="G1685" i="1"/>
  <c r="D422" i="4"/>
  <c r="F6" i="4"/>
  <c r="E422" i="4"/>
  <c r="E300" i="4"/>
  <c r="D296" i="1" s="1"/>
  <c r="D299" i="4"/>
  <c r="F152" i="4"/>
  <c r="E423" i="4"/>
  <c r="E301" i="4"/>
  <c r="D297" i="1" s="1"/>
  <c r="H24" i="9"/>
  <c r="G24" i="9"/>
  <c r="E24" i="9" s="1"/>
  <c r="F153" i="4"/>
  <c r="D417" i="4"/>
  <c r="F308" i="4"/>
  <c r="D418" i="4"/>
  <c r="F360" i="4"/>
  <c r="E418" i="4"/>
  <c r="D413" i="1" s="1"/>
  <c r="D647" i="4"/>
  <c r="F426" i="4"/>
  <c r="D648" i="4"/>
  <c r="F427" i="4"/>
  <c r="E648" i="4"/>
  <c r="D642" i="1" s="1"/>
  <c r="D639" i="4"/>
  <c r="F430" i="4"/>
  <c r="D640" i="4"/>
  <c r="F535" i="4"/>
  <c r="E640" i="4"/>
  <c r="D634" i="1" s="1"/>
  <c r="G156" i="9"/>
  <c r="E156" i="9" s="1"/>
  <c r="B156" i="9" s="1"/>
  <c r="F607" i="4"/>
  <c r="G306" i="9"/>
  <c r="E306" i="9" s="1"/>
  <c r="B306" i="9" s="1"/>
  <c r="G299" i="9"/>
  <c r="E299" i="9" s="1"/>
  <c r="F6" i="5"/>
  <c r="G313" i="9"/>
  <c r="E313" i="9" s="1"/>
  <c r="B313" i="9" s="1"/>
  <c r="F89" i="5"/>
  <c r="G315" i="9"/>
  <c r="G314" i="9"/>
  <c r="F150" i="5"/>
  <c r="H315" i="9"/>
  <c r="H314" i="9"/>
  <c r="G335" i="9"/>
  <c r="E335" i="9" s="1"/>
  <c r="B335" i="9" s="1"/>
  <c r="F177" i="5"/>
  <c r="G336" i="9"/>
  <c r="E336" i="9" s="1"/>
  <c r="B336" i="9" s="1"/>
  <c r="F196" i="5"/>
  <c r="G337" i="9"/>
  <c r="E337" i="9" s="1"/>
  <c r="B337" i="9" s="1"/>
  <c r="F202" i="5"/>
  <c r="G338" i="9"/>
  <c r="E338" i="9" s="1"/>
  <c r="B338" i="9" s="1"/>
  <c r="F218" i="5"/>
  <c r="D141" i="6"/>
  <c r="F5" i="6"/>
  <c r="B345" i="9"/>
  <c r="E344" i="9"/>
  <c r="I10" i="3" s="1"/>
  <c r="D44" i="8"/>
  <c r="H20" i="9"/>
  <c r="H19" i="9"/>
  <c r="E19" i="9" s="1"/>
  <c r="B19" i="9" s="1"/>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K1480" i="9" l="1"/>
  <c r="G343" i="9"/>
  <c r="E343" i="9" s="1"/>
  <c r="B343" i="9" s="1"/>
  <c r="I39" i="3"/>
  <c r="C1620" i="1"/>
  <c r="G342" i="9"/>
  <c r="E342" i="9" s="1"/>
  <c r="F141" i="6"/>
  <c r="H31" i="3"/>
  <c r="C1536" i="1"/>
  <c r="G347" i="9"/>
  <c r="E347" i="9" s="1"/>
  <c r="E314" i="9"/>
  <c r="B314" i="9" s="1"/>
  <c r="E315" i="9"/>
  <c r="B315" i="9" s="1"/>
  <c r="B299" i="9"/>
  <c r="F640" i="4"/>
  <c r="C634" i="1"/>
  <c r="F639" i="4"/>
  <c r="C633" i="1"/>
  <c r="F648" i="4"/>
  <c r="C642" i="1"/>
  <c r="F647" i="4"/>
  <c r="C641" i="1"/>
  <c r="F418" i="4"/>
  <c r="C413" i="1"/>
  <c r="F417" i="4"/>
  <c r="C412" i="1"/>
  <c r="B24" i="9"/>
  <c r="E644" i="4"/>
  <c r="E425" i="4"/>
  <c r="D420" i="1" s="1"/>
  <c r="D418" i="1"/>
  <c r="D423" i="4"/>
  <c r="D301" i="4"/>
  <c r="F299" i="4"/>
  <c r="C295" i="1"/>
  <c r="D300" i="4"/>
  <c r="E643" i="4"/>
  <c r="E424" i="4"/>
  <c r="D419" i="1" s="1"/>
  <c r="D417" i="1"/>
  <c r="D643" i="4"/>
  <c r="D424" i="4"/>
  <c r="F422" i="4"/>
  <c r="C417" i="1"/>
  <c r="M3" i="9"/>
  <c r="H333" i="9" l="1"/>
  <c r="G333" i="9"/>
  <c r="E333" i="9" s="1"/>
  <c r="H417" i="1"/>
  <c r="G417" i="1"/>
  <c r="F424" i="4"/>
  <c r="C419" i="1"/>
  <c r="F643" i="4"/>
  <c r="C637" i="1"/>
  <c r="E645" i="4"/>
  <c r="D637" i="1"/>
  <c r="F300" i="4"/>
  <c r="C296" i="1"/>
  <c r="H295" i="1"/>
  <c r="G295" i="1"/>
  <c r="F301" i="4"/>
  <c r="C297" i="1"/>
  <c r="D644" i="4"/>
  <c r="D425" i="4"/>
  <c r="F423" i="4"/>
  <c r="C418" i="1"/>
  <c r="G20" i="9"/>
  <c r="E20" i="9" s="1"/>
  <c r="B20" i="9" s="1"/>
  <c r="E646" i="4"/>
  <c r="D638" i="1"/>
  <c r="H412" i="1"/>
  <c r="G412" i="1"/>
  <c r="H413" i="1"/>
  <c r="G413" i="1"/>
  <c r="H641" i="1"/>
  <c r="G641" i="1"/>
  <c r="H642" i="1"/>
  <c r="G642" i="1"/>
  <c r="H633" i="1"/>
  <c r="G633" i="1"/>
  <c r="H634" i="1"/>
  <c r="G634" i="1"/>
  <c r="B347" i="9"/>
  <c r="E346" i="9"/>
  <c r="H1536" i="1"/>
  <c r="G1536" i="1"/>
  <c r="H9" i="3"/>
  <c r="B342" i="9"/>
  <c r="E341" i="9"/>
  <c r="H1620" i="1"/>
  <c r="G1620" i="1"/>
  <c r="H11" i="3"/>
  <c r="N3" i="9" l="1"/>
  <c r="I11" i="3"/>
  <c r="K3" i="9"/>
  <c r="I9" i="3"/>
  <c r="E650" i="4"/>
  <c r="D640" i="1"/>
  <c r="H418" i="1"/>
  <c r="G418" i="1"/>
  <c r="F425" i="4"/>
  <c r="C420" i="1"/>
  <c r="D646" i="4"/>
  <c r="F644" i="4"/>
  <c r="C638" i="1"/>
  <c r="D645" i="4"/>
  <c r="H297" i="1"/>
  <c r="G297" i="1"/>
  <c r="H296" i="1"/>
  <c r="G296" i="1"/>
  <c r="E649" i="4"/>
  <c r="D639" i="1"/>
  <c r="H637" i="1"/>
  <c r="G637" i="1"/>
  <c r="H419" i="1"/>
  <c r="G419" i="1"/>
  <c r="B333" i="9"/>
  <c r="E298" i="9"/>
  <c r="I8" i="3" s="1"/>
  <c r="I19" i="3" l="1"/>
  <c r="D643" i="1"/>
  <c r="D649" i="4"/>
  <c r="F645" i="4"/>
  <c r="C639" i="1"/>
  <c r="H638" i="1"/>
  <c r="G638" i="1"/>
  <c r="D650" i="4"/>
  <c r="F646" i="4"/>
  <c r="C640" i="1"/>
  <c r="H420" i="1"/>
  <c r="G420" i="1"/>
  <c r="I20" i="3"/>
  <c r="D644" i="1"/>
  <c r="H640" i="1" l="1"/>
  <c r="G640" i="1"/>
  <c r="F650" i="4"/>
  <c r="H20" i="3"/>
  <c r="C644" i="1"/>
  <c r="G297" i="9"/>
  <c r="E297" i="9" s="1"/>
  <c r="B297" i="9" s="1"/>
  <c r="H639" i="1"/>
  <c r="G639" i="1"/>
  <c r="F649" i="4"/>
  <c r="H19" i="3"/>
  <c r="C643" i="1"/>
  <c r="H643" i="1" l="1"/>
  <c r="G643" i="1"/>
  <c r="H7" i="3"/>
  <c r="H644" i="1"/>
  <c r="G644" i="1"/>
  <c r="J3" i="9" l="1"/>
  <c r="H295" i="9" l="1"/>
  <c r="G295" i="9"/>
  <c r="E295" i="9" s="1"/>
  <c r="L293" i="9"/>
  <c r="F293" i="9" s="1"/>
  <c r="H18" i="9"/>
  <c r="G18" i="9"/>
  <c r="E18" i="9" s="1"/>
  <c r="B18" i="9" s="1"/>
  <c r="H22" i="9"/>
  <c r="G22" i="9"/>
  <c r="E22" i="9" s="1"/>
  <c r="B22" i="9" s="1"/>
  <c r="H21" i="9"/>
  <c r="G21" i="9"/>
  <c r="E21" i="9" s="1"/>
  <c r="B21" i="9" s="1"/>
  <c r="J17" i="9"/>
  <c r="I17" i="9"/>
  <c r="H17" i="9"/>
  <c r="G17" i="9"/>
  <c r="E17" i="9" s="1"/>
  <c r="B17" i="9" s="1"/>
  <c r="M16" i="9"/>
  <c r="L16" i="9"/>
  <c r="F16" i="9" s="1"/>
  <c r="H16" i="9"/>
  <c r="G16" i="9"/>
  <c r="E16" i="9" s="1"/>
  <c r="B16" i="9" s="1"/>
  <c r="M15" i="9"/>
  <c r="L15" i="9"/>
  <c r="F15" i="9" s="1"/>
  <c r="F14" i="9" s="1"/>
  <c r="H15" i="9"/>
  <c r="G15" i="9"/>
  <c r="E15" i="9" s="1"/>
  <c r="K13" i="9"/>
  <c r="J13" i="9"/>
  <c r="I13" i="9"/>
  <c r="E13" i="9" s="1"/>
  <c r="B13" i="9" s="1"/>
  <c r="K12" i="9"/>
  <c r="J12" i="9"/>
  <c r="I12" i="9"/>
  <c r="E12" i="9" s="1"/>
  <c r="B12" i="9" s="1"/>
  <c r="K11" i="9"/>
  <c r="J11" i="9"/>
  <c r="I11" i="9"/>
  <c r="E11" i="9" s="1"/>
  <c r="B11" i="9" s="1"/>
  <c r="K10" i="9"/>
  <c r="J10" i="9"/>
  <c r="E10" i="9" s="1"/>
  <c r="B10" i="9" s="1"/>
  <c r="K9" i="9"/>
  <c r="J9" i="9"/>
  <c r="I9" i="9"/>
  <c r="E9" i="9" s="1"/>
  <c r="B9" i="9" s="1"/>
  <c r="K8" i="9"/>
  <c r="J8" i="9"/>
  <c r="I8" i="9"/>
  <c r="E8" i="9" s="1"/>
  <c r="B8" i="9" s="1"/>
  <c r="K7" i="9"/>
  <c r="J7" i="9"/>
  <c r="I7" i="9"/>
  <c r="E7" i="9" s="1"/>
  <c r="B7" i="9" s="1"/>
  <c r="K6" i="9"/>
  <c r="J6" i="9"/>
  <c r="I6" i="9"/>
  <c r="E6" i="9" s="1"/>
  <c r="B6" i="9" s="1"/>
  <c r="K5" i="9"/>
  <c r="J5" i="9"/>
  <c r="I5" i="9"/>
  <c r="E5" i="9" s="1"/>
  <c r="B5" i="9" l="1"/>
  <c r="E4" i="9"/>
  <c r="B15" i="9"/>
  <c r="E14" i="9"/>
  <c r="I13" i="3" s="1"/>
  <c r="B293" i="9"/>
  <c r="F23" i="9"/>
  <c r="F3" i="9" s="1"/>
  <c r="B295" i="9"/>
  <c r="E23" i="9"/>
  <c r="I7" i="3" s="1"/>
  <c r="E3" i="9" l="1"/>
</calcChain>
</file>

<file path=xl/sharedStrings.xml><?xml version="1.0" encoding="utf-8"?>
<sst xmlns="http://schemas.openxmlformats.org/spreadsheetml/2006/main" count="4724" uniqueCount="3656">
  <si>
    <t>Obveznik:</t>
  </si>
  <si>
    <t>28356 - OPĆINA BUDINŠČINA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</si>
  <si>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</si>
  <si>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</si>
  <si>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</si>
  <si>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</si>
  <si>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</si>
  <si>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</si>
  <si>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</si>
  <si>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</si>
  <si>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</si>
  <si>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</si>
  <si>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</si>
  <si>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</si>
  <si>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</si>
  <si>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</si>
  <si>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</si>
  <si>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</si>
  <si>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</si>
  <si>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</si>
  <si>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</si>
  <si>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</si>
  <si>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</si>
  <si>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</si>
  <si>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</si>
  <si>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</si>
  <si>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</si>
  <si>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</si>
  <si>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</si>
  <si>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</si>
  <si>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</si>
  <si>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</si>
  <si>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</si>
  <si>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</si>
  <si>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</si>
  <si>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</si>
  <si>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</si>
  <si>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</si>
  <si>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</si>
  <si>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</si>
  <si>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</si>
  <si>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</si>
  <si>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</si>
  <si>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</si>
  <si>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</si>
  <si>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</si>
  <si>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</si>
  <si>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</si>
  <si>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</si>
  <si>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</si>
  <si>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</si>
  <si>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</si>
  <si>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</si>
  <si>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</si>
  <si>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</si>
  <si>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</si>
  <si>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</si>
  <si>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</si>
  <si>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</si>
  <si>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</si>
  <si>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</si>
  <si>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</si>
  <si>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</si>
  <si>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</si>
  <si>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</si>
  <si>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</si>
  <si>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</si>
  <si>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</si>
  <si>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</si>
  <si>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</si>
  <si>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</si>
  <si>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</si>
  <si>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</si>
  <si>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</si>
  <si>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</si>
  <si>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</si>
  <si>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</si>
  <si>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</si>
  <si>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</si>
  <si>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</si>
  <si>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</si>
  <si>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</si>
  <si>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</si>
  <si>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</si>
  <si>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</si>
  <si>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</si>
  <si>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</si>
  <si>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</si>
  <si>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</si>
  <si>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</si>
  <si>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</si>
  <si>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</si>
  <si>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</si>
  <si>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</si>
  <si>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</si>
  <si>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</si>
  <si>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</si>
  <si>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</si>
  <si>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</si>
  <si>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</si>
  <si>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</si>
  <si>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</si>
  <si>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</si>
  <si>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</si>
  <si>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</si>
  <si>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</si>
  <si>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</si>
  <si>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</si>
  <si>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</si>
  <si>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</si>
  <si>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</si>
  <si>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</si>
  <si>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</si>
  <si>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</si>
  <si>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</si>
  <si>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</si>
  <si>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</si>
  <si>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</si>
  <si>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</si>
  <si>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</si>
  <si>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</si>
  <si>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</si>
  <si>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</si>
  <si>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</si>
  <si>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</si>
  <si>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</si>
  <si>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</si>
  <si>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</si>
  <si>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</si>
  <si>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</si>
  <si>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</si>
  <si>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</si>
  <si>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</si>
  <si>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</si>
  <si>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</si>
  <si>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</si>
  <si>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</si>
  <si>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</si>
  <si>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</si>
  <si>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</si>
  <si>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</si>
  <si>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</si>
  <si>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</si>
  <si>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</si>
  <si>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</si>
  <si>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</si>
  <si>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</si>
  <si>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</si>
  <si>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</si>
  <si>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</si>
  <si>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</si>
  <si>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</si>
  <si>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</si>
  <si>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</si>
  <si>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</si>
  <si>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</si>
  <si>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</si>
  <si>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</si>
  <si>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</si>
  <si>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</si>
  <si>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</si>
  <si>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</si>
  <si>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</si>
  <si>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</si>
  <si>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</si>
  <si>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</si>
  <si>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</si>
  <si>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</si>
  <si>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</si>
  <si>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</si>
  <si>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</si>
  <si>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</si>
  <si>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</si>
  <si>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</si>
  <si>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</si>
  <si>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</si>
  <si>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</si>
  <si>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</si>
  <si>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</si>
  <si>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</si>
  <si>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</si>
  <si>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</si>
  <si>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</si>
  <si>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</si>
  <si>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</si>
  <si>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</si>
  <si>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</si>
  <si>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</si>
  <si>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</si>
  <si>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</si>
  <si>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</si>
  <si>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</si>
  <si>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</si>
  <si>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</si>
  <si>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</si>
  <si>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</si>
  <si>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</si>
  <si>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</si>
  <si>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</si>
  <si>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</si>
  <si>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</si>
  <si>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</si>
  <si>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</si>
  <si>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</si>
  <si>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</si>
  <si>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</si>
  <si>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</si>
  <si>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</si>
  <si>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</si>
  <si>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</si>
  <si>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</si>
  <si>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</si>
  <si>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</si>
  <si>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</si>
  <si>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</si>
  <si>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</si>
  <si>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</si>
  <si>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</si>
  <si>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</si>
  <si>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</si>
  <si>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</si>
  <si>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</si>
  <si>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</si>
  <si>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</si>
  <si>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</si>
  <si>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</si>
  <si>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</si>
  <si>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</si>
  <si>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</si>
  <si>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</si>
  <si>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</si>
  <si>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</si>
  <si>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</si>
  <si>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</si>
  <si>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</si>
  <si>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</si>
  <si>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</si>
  <si>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</si>
  <si>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</si>
  <si>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</si>
  <si>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</si>
  <si>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</si>
  <si>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</si>
  <si>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</si>
  <si>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</si>
  <si>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</si>
  <si>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</si>
  <si>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</si>
  <si>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</si>
  <si>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</si>
  <si>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</si>
  <si>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</si>
  <si>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</si>
  <si>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</si>
  <si>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</si>
  <si>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</si>
  <si>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</si>
  <si>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</si>
  <si>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</si>
  <si>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</si>
  <si>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</si>
  <si>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</si>
  <si>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</si>
  <si>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</si>
  <si>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</si>
  <si>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</si>
  <si>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</si>
  <si>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</si>
  <si>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</si>
  <si>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</si>
  <si>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</si>
  <si>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</si>
  <si>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</si>
  <si>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</si>
  <si>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</si>
  <si>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</si>
  <si>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</si>
  <si>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</si>
  <si>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</si>
  <si>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</si>
  <si>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</si>
  <si>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</si>
  <si>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</si>
  <si>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</si>
  <si>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</si>
  <si>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</si>
  <si>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</si>
  <si>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</si>
  <si>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</si>
  <si>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</si>
  <si>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</si>
  <si>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</si>
  <si>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</si>
  <si>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</si>
  <si>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</si>
  <si>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</si>
  <si>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</si>
  <si>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</si>
  <si>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</si>
  <si>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</si>
  <si>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</si>
  <si>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</si>
  <si>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</si>
  <si>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</si>
  <si>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</si>
  <si>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</si>
  <si>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</si>
  <si>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</si>
  <si>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</si>
  <si>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</si>
  <si>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</si>
  <si>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</si>
  <si>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</si>
  <si>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</si>
  <si>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</si>
  <si>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</si>
  <si>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</si>
  <si>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</si>
  <si>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</si>
  <si>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</si>
  <si>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</si>
  <si>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</si>
  <si>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</si>
  <si>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</si>
  <si>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</si>
  <si>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</si>
  <si>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</si>
  <si>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</si>
  <si>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</si>
  <si>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</si>
  <si>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</si>
  <si>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</si>
  <si>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</si>
  <si>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</si>
  <si>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</si>
  <si>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</si>
  <si>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</si>
  <si>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</si>
  <si>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</si>
  <si>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</si>
  <si>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</si>
  <si>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</si>
  <si>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</si>
  <si>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</si>
  <si>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</si>
  <si>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</si>
  <si>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</si>
  <si>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</si>
  <si>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</si>
  <si>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</si>
  <si>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</si>
  <si>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</si>
  <si>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</si>
  <si>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</si>
  <si>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</si>
  <si>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</si>
  <si>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</si>
  <si>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</si>
  <si>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</si>
  <si>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</si>
  <si>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</si>
  <si>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</si>
  <si>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</si>
  <si>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</si>
  <si>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</si>
  <si>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</si>
  <si>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</si>
  <si>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</si>
  <si>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</si>
  <si>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</si>
  <si>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</si>
  <si>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</si>
  <si>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</si>
  <si>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</si>
  <si>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</si>
  <si>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</si>
  <si>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</si>
  <si>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</si>
  <si>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</si>
  <si>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</si>
  <si>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</si>
  <si>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</si>
  <si>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</si>
  <si>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</si>
  <si>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</si>
  <si>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</si>
  <si>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</si>
  <si>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</si>
  <si>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</si>
  <si>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</si>
  <si>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</si>
  <si>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</si>
  <si>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</si>
  <si>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</si>
  <si>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</si>
  <si>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</si>
  <si>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</si>
  <si>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</si>
  <si>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</si>
  <si>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</si>
  <si>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</si>
  <si>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</si>
  <si>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</si>
  <si>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</si>
  <si>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</si>
  <si>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</si>
  <si>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</si>
  <si>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</si>
  <si>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</si>
  <si>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</si>
  <si>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</si>
  <si>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</si>
  <si>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</si>
  <si>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</si>
  <si>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</si>
  <si>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</si>
  <si>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</si>
  <si>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</si>
  <si>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</si>
  <si>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</si>
  <si>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</si>
  <si>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</si>
  <si>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</si>
  <si>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</si>
  <si>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</si>
  <si>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</si>
  <si>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</si>
  <si>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</si>
  <si>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</si>
  <si>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</si>
  <si>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</si>
  <si>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</si>
  <si>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</si>
  <si>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</si>
  <si>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</si>
  <si>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</si>
  <si>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</si>
  <si>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</si>
  <si>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</si>
  <si>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</si>
  <si>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</si>
  <si>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</si>
  <si>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</si>
  <si>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</si>
  <si>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</si>
  <si>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</si>
  <si>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</si>
  <si>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</si>
  <si>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</si>
  <si>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</si>
  <si>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</si>
  <si>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</si>
  <si>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</si>
  <si>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</si>
  <si>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</si>
  <si>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</si>
  <si>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</si>
  <si>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</si>
  <si>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</si>
  <si>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</si>
  <si>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</si>
  <si>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</si>
  <si>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</si>
  <si>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</si>
  <si>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</si>
  <si>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</si>
  <si>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</si>
  <si>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</si>
  <si>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</si>
  <si>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</si>
  <si>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</si>
  <si>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</si>
  <si>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</si>
  <si>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</si>
  <si>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</si>
  <si>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</si>
  <si>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</si>
  <si>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</si>
  <si>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</si>
  <si>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</si>
  <si>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</si>
  <si>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</si>
  <si>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</si>
  <si>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</si>
  <si>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</si>
  <si>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</si>
  <si>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</si>
  <si>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</si>
  <si>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</si>
  <si>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</si>
  <si>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</si>
  <si>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</si>
  <si>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</si>
  <si>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</si>
  <si>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</si>
  <si>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</si>
  <si>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</si>
  <si>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</si>
  <si>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</si>
  <si>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</si>
  <si>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</si>
  <si>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</si>
  <si>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</si>
  <si>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</si>
  <si>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</si>
  <si>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</si>
  <si>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</si>
  <si>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</si>
  <si>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</si>
  <si>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</si>
  <si>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</si>
  <si>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</si>
  <si>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</si>
  <si>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</si>
  <si>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</si>
  <si>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</si>
  <si>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</si>
  <si>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</si>
  <si>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</si>
  <si>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</si>
  <si>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</si>
  <si>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</si>
  <si>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</si>
  <si>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</si>
  <si>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</si>
  <si>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</si>
  <si>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</si>
  <si>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</si>
  <si>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</si>
  <si>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</si>
  <si>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</si>
  <si>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</si>
  <si>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</si>
  <si>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</si>
  <si>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</si>
  <si>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</si>
  <si>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</si>
  <si>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</si>
  <si>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</si>
  <si>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</si>
  <si>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</si>
  <si>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</si>
  <si>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</si>
  <si>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</si>
  <si>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</si>
  <si>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</si>
  <si>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</si>
  <si>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</si>
  <si>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</si>
  <si>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</si>
  <si>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</si>
  <si>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</si>
  <si>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</si>
  <si>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</si>
  <si>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</si>
  <si>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</si>
  <si>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</si>
  <si>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</si>
  <si>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</si>
  <si>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</si>
  <si>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</si>
  <si>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</si>
  <si>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</si>
  <si>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</si>
  <si>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</si>
  <si>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</si>
  <si>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</si>
  <si>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</si>
  <si>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</si>
  <si>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</si>
  <si>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</si>
  <si>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</si>
  <si>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</si>
  <si>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</si>
  <si>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</si>
  <si>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</si>
  <si>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</si>
  <si>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</si>
  <si>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</si>
  <si>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</si>
  <si>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</si>
  <si>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</si>
  <si>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</si>
  <si>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</si>
  <si>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</si>
  <si>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</si>
  <si>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</si>
  <si>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</si>
  <si>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</si>
  <si>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</si>
  <si>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</si>
  <si>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</si>
  <si>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</si>
  <si>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</si>
  <si>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</si>
  <si>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</si>
  <si>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</si>
  <si>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</si>
  <si>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</si>
  <si>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</si>
  <si>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</si>
  <si>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</si>
  <si>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</si>
  <si>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</si>
  <si>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</si>
  <si>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</si>
  <si>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</si>
  <si>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</si>
  <si>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</si>
  <si>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</si>
  <si>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</si>
  <si>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</si>
  <si>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</si>
  <si>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</si>
  <si>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</si>
  <si>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</si>
  <si>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</si>
  <si>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</si>
  <si>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</si>
  <si>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</si>
  <si>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</si>
  <si>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</si>
  <si>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</si>
  <si>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</si>
  <si>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</si>
  <si>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</si>
  <si>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</si>
  <si>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</si>
  <si>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</si>
  <si>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</si>
  <si>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</si>
  <si>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</si>
  <si>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</si>
  <si>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</si>
  <si>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</si>
  <si>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</si>
  <si>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</si>
  <si>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</si>
  <si>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</si>
  <si>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</si>
  <si>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</si>
  <si>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</si>
  <si>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</si>
  <si>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</si>
  <si>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</si>
  <si>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</si>
  <si>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</si>
  <si>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</si>
  <si>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</si>
  <si>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</si>
  <si>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</si>
  <si>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</si>
  <si>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</si>
  <si>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</si>
  <si>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</si>
  <si>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</si>
  <si>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</si>
  <si>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</si>
  <si>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</si>
  <si>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</si>
  <si>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</si>
  <si>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</si>
  <si>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</si>
  <si>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</si>
  <si>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</si>
  <si>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</si>
  <si>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</si>
  <si>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</si>
  <si>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</si>
  <si>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</si>
  <si>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</si>
  <si>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</si>
  <si>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</si>
  <si>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</si>
  <si>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</si>
  <si>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</si>
  <si>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</si>
  <si>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</si>
  <si>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</si>
  <si>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</si>
  <si>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</si>
  <si>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</si>
  <si>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</si>
  <si>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</si>
  <si>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</si>
  <si>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</si>
  <si>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</si>
  <si>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</si>
  <si>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</si>
  <si>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</si>
  <si>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</si>
  <si>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</si>
  <si>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</si>
  <si>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</si>
  <si>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</si>
  <si>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</si>
  <si>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</si>
  <si>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</si>
  <si>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</si>
  <si>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</si>
  <si>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</si>
  <si>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</si>
  <si>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</si>
  <si>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</si>
  <si>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</si>
  <si>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</si>
  <si>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</si>
  <si>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</si>
  <si>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</si>
  <si>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</si>
  <si>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</si>
  <si>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</si>
  <si>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</si>
  <si>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</si>
  <si>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</si>
  <si>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</si>
  <si>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</si>
  <si>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</si>
  <si>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</si>
  <si>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</si>
  <si>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</si>
  <si>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</si>
  <si>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</si>
  <si>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</si>
  <si>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</si>
  <si>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</si>
  <si>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</si>
  <si>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</si>
  <si>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</si>
  <si>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</si>
  <si>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</si>
  <si>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</si>
  <si>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</si>
  <si>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</si>
  <si>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</si>
  <si>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</si>
  <si>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</si>
  <si>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</si>
  <si>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</si>
  <si>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</si>
  <si>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</si>
  <si>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</si>
  <si>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</si>
  <si>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</si>
  <si>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</si>
  <si>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</si>
  <si>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</si>
  <si>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</si>
  <si>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</si>
  <si>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</si>
  <si>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</si>
  <si>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</si>
  <si>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</si>
  <si>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</si>
  <si>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</si>
  <si>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</si>
  <si>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</si>
  <si>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</si>
  <si>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</si>
  <si>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</si>
  <si>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</si>
  <si>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</si>
  <si>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</si>
  <si>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</si>
  <si>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</si>
  <si>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</si>
  <si>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</si>
  <si>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</si>
  <si>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</si>
  <si>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</si>
  <si>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</si>
  <si>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</si>
  <si>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</si>
  <si>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</si>
  <si>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</si>
  <si>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</si>
  <si>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</si>
  <si>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</si>
  <si>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</si>
  <si>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</si>
  <si>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</si>
  <si>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</si>
  <si>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</si>
  <si>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</si>
  <si>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</si>
  <si>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</si>
  <si>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</si>
  <si>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</si>
  <si>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</si>
  <si>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</si>
  <si>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</si>
  <si>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</si>
  <si>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</si>
  <si>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</si>
  <si>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</si>
  <si>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</si>
  <si>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</si>
  <si>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</si>
  <si>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</si>
  <si>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</si>
  <si>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</si>
  <si>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</si>
  <si>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</si>
  <si>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</si>
  <si>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</si>
  <si>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</si>
  <si>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</si>
  <si>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</si>
  <si>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</si>
  <si>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</si>
  <si>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</si>
  <si>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</si>
  <si>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</si>
  <si>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</si>
  <si>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</si>
  <si>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</si>
  <si>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</si>
  <si>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</si>
  <si>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</si>
  <si>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</si>
  <si>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</si>
  <si>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</si>
  <si>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</si>
  <si>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</si>
  <si>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</si>
  <si>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</si>
  <si>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</si>
  <si>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</si>
  <si>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</si>
  <si>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</si>
  <si>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</si>
  <si>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</si>
  <si>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</si>
  <si>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</si>
  <si>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</si>
  <si>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</si>
  <si>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</si>
  <si>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</si>
  <si>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</si>
  <si>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</si>
  <si>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</si>
  <si>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</si>
  <si>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</si>
  <si>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</si>
  <si>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</si>
  <si>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</si>
  <si>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</si>
  <si>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</si>
  <si>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</si>
  <si>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</si>
  <si>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</si>
  <si>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</si>
  <si>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</si>
  <si>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</si>
  <si>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</si>
  <si>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</si>
  <si>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</si>
  <si>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</si>
  <si>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</si>
  <si>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</si>
  <si>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</si>
  <si>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</si>
  <si>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</si>
  <si>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</si>
  <si>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</si>
  <si>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</si>
  <si>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</si>
  <si>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</si>
  <si>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</si>
  <si>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</si>
  <si>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</si>
  <si>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</si>
  <si>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</si>
  <si>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</si>
  <si>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</si>
  <si>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</si>
  <si>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</si>
  <si>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</si>
  <si>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</si>
  <si>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</si>
  <si>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</si>
  <si>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</si>
  <si>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</si>
  <si>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</si>
  <si>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</si>
  <si>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</si>
  <si>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</si>
  <si>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</si>
  <si>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</si>
  <si>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</si>
  <si>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</si>
  <si>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</si>
  <si>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</si>
  <si>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</si>
  <si>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</si>
  <si>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</si>
  <si>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</si>
  <si>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</si>
  <si>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</si>
  <si>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</si>
  <si>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</si>
  <si>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</si>
  <si>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</si>
  <si>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</si>
  <si>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</si>
  <si>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</si>
  <si>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</si>
  <si>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</si>
  <si>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</si>
  <si>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</si>
  <si>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</si>
  <si>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</si>
  <si>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</si>
  <si>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</si>
  <si>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</si>
  <si>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</si>
  <si>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</si>
  <si>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</si>
  <si>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</si>
  <si>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</si>
  <si>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</si>
  <si>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</si>
  <si>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</si>
  <si>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</si>
  <si>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</si>
  <si>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</si>
  <si>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</si>
  <si>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</si>
  <si>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</si>
  <si>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</si>
  <si>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</si>
  <si>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</si>
  <si>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</si>
  <si>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</si>
  <si>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</si>
  <si>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</si>
  <si>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</si>
  <si>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</si>
  <si>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</si>
  <si>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</si>
  <si>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</si>
  <si>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</si>
  <si>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</si>
  <si>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</si>
  <si>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</si>
  <si>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</si>
  <si>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</si>
  <si>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</si>
  <si>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</si>
  <si>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</si>
  <si>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</si>
  <si>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</si>
  <si>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</si>
  <si>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</si>
  <si>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</si>
  <si>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</si>
  <si>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</si>
  <si>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</si>
  <si>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</si>
  <si>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</si>
  <si>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</si>
  <si>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</si>
  <si>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</si>
  <si>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</si>
  <si>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</si>
  <si>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</si>
  <si>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</si>
  <si>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</si>
  <si>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</si>
  <si>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</si>
  <si>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</si>
  <si>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</si>
  <si>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</si>
  <si>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</si>
  <si>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</si>
  <si>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</si>
  <si>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</si>
  <si>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</si>
  <si>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</si>
  <si>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</si>
  <si>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</si>
  <si>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</si>
  <si>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</si>
  <si>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</si>
  <si>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</si>
  <si>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</si>
  <si>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</si>
  <si>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</si>
  <si>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</si>
  <si>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</si>
  <si>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</si>
  <si>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</si>
  <si>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</si>
  <si>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</si>
  <si>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</si>
  <si>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</si>
  <si>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</si>
  <si>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</si>
  <si>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</si>
  <si>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</si>
  <si>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</si>
  <si>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</si>
  <si>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</si>
  <si>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</si>
  <si>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</si>
  <si>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</si>
  <si>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</si>
  <si>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</si>
  <si>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</si>
  <si>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</si>
  <si>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</si>
  <si>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</si>
  <si>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</si>
  <si>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</si>
  <si>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</si>
  <si>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</si>
  <si>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</si>
  <si>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</si>
  <si>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</si>
  <si>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</si>
  <si>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</si>
  <si>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</si>
  <si>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</si>
  <si>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</si>
  <si>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</si>
  <si>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</si>
  <si>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</si>
  <si>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</si>
  <si>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</si>
  <si>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</si>
  <si>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</si>
  <si>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</si>
  <si>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</si>
  <si>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</si>
  <si>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</si>
  <si>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</si>
  <si>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</si>
  <si>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</si>
  <si>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</si>
  <si>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</si>
  <si>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</si>
  <si>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</si>
  <si>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</si>
  <si>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</si>
  <si>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</si>
  <si>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</si>
  <si>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</si>
  <si>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</si>
  <si>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</si>
  <si>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</si>
  <si>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</si>
  <si>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</si>
  <si>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</si>
  <si>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</si>
  <si>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</si>
  <si>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</si>
  <si>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</si>
  <si>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</si>
  <si>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</si>
  <si>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</si>
  <si>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</si>
  <si>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</si>
  <si>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</si>
  <si>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</si>
  <si>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</si>
  <si>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</si>
  <si>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</si>
  <si>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</si>
  <si>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</si>
  <si>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</si>
  <si>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</si>
  <si>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</si>
  <si>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</si>
  <si>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</si>
  <si>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</si>
  <si>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</si>
  <si>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</si>
  <si>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</si>
  <si>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</si>
  <si>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</si>
  <si>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</si>
  <si>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</si>
  <si>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</si>
  <si>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</si>
  <si>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</si>
  <si>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</si>
  <si>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</si>
  <si>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</si>
  <si>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</si>
  <si>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</si>
  <si>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</si>
  <si>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</si>
  <si>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</si>
  <si>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</si>
  <si>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</si>
  <si>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</si>
  <si>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</si>
  <si>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</si>
  <si>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</si>
  <si>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</si>
  <si>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</si>
  <si>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</si>
  <si>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</si>
  <si>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</si>
  <si>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</si>
  <si>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</si>
  <si>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</si>
  <si>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</si>
  <si>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</si>
  <si>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</si>
  <si>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</si>
  <si>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</si>
  <si>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</si>
  <si>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</si>
  <si>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</si>
  <si>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</si>
  <si>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</si>
  <si>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</si>
  <si>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</si>
  <si>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</si>
  <si>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</si>
  <si>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</si>
  <si>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</si>
  <si>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</si>
  <si>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</si>
  <si>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</si>
  <si>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</si>
  <si>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</si>
  <si>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</si>
  <si>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</si>
  <si>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</si>
  <si>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</si>
  <si>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</si>
  <si>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</si>
  <si>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</si>
  <si>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</si>
  <si>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</si>
  <si>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</si>
  <si>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</si>
  <si>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</si>
  <si>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</si>
  <si>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</si>
  <si>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</si>
  <si>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</si>
  <si>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</si>
  <si>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</si>
  <si>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</si>
  <si>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</si>
  <si>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</si>
  <si>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</si>
  <si>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</si>
  <si>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</si>
  <si>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</si>
  <si>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</si>
  <si>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</si>
  <si>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</si>
  <si>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</si>
  <si>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</si>
  <si>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</si>
  <si>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</si>
  <si>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</si>
  <si>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</si>
  <si>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</si>
  <si>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</si>
  <si>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</si>
  <si>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</si>
  <si>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</si>
  <si>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</si>
  <si>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</si>
  <si>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</si>
  <si>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</si>
  <si>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</si>
  <si>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</si>
  <si>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</si>
  <si>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</si>
  <si>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</si>
  <si>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</si>
  <si>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</si>
  <si>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</si>
  <si>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</si>
  <si>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</si>
  <si>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</si>
  <si>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</si>
  <si>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</si>
  <si>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</si>
  <si>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</si>
  <si>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</si>
  <si>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</si>
  <si>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</si>
  <si>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</si>
  <si>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</si>
  <si>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</si>
  <si>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</si>
  <si>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</si>
  <si>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</si>
  <si>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</si>
  <si>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</si>
  <si>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</si>
  <si>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</si>
  <si>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</si>
  <si>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</si>
  <si>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</si>
  <si>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</si>
  <si>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</si>
  <si>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</si>
  <si>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</si>
  <si>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</si>
  <si>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</si>
  <si>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</si>
  <si>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</si>
  <si>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</si>
  <si>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</si>
  <si>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</si>
  <si>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</si>
  <si>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</si>
  <si>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</si>
  <si>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</si>
  <si>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</si>
  <si>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</si>
  <si>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</si>
  <si>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</si>
  <si>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</si>
  <si>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</si>
  <si>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</si>
  <si>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</si>
  <si>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</si>
  <si>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</si>
  <si>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</si>
  <si>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</si>
  <si>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</si>
  <si>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</si>
  <si>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</si>
  <si>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</si>
  <si>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</si>
  <si>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</si>
  <si>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</si>
  <si>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</si>
  <si>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</si>
  <si>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</si>
  <si>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</si>
  <si>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</si>
  <si>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</si>
  <si>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</si>
  <si>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</si>
  <si>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</si>
  <si>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</si>
  <si>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</si>
  <si>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</si>
  <si>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</si>
  <si>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</si>
  <si>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</si>
  <si>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</si>
  <si>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</si>
  <si>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</si>
  <si>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</si>
  <si>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</si>
  <si>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</si>
  <si>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</si>
  <si>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</si>
  <si>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</si>
  <si>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</si>
  <si>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</si>
  <si>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</si>
  <si>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</si>
  <si>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</si>
  <si>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</si>
  <si>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</si>
  <si>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</si>
  <si>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</si>
  <si>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</si>
  <si>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</si>
  <si>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</si>
  <si>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</si>
  <si>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</si>
  <si>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</si>
  <si>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</si>
  <si>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</si>
  <si>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</si>
  <si>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</si>
  <si>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</si>
  <si>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</si>
  <si>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</si>
  <si>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</si>
  <si>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</si>
  <si>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</si>
  <si>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</si>
  <si>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</si>
  <si>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</si>
  <si>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</si>
  <si>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</si>
  <si>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</si>
  <si>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</si>
  <si>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</si>
  <si>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</si>
  <si>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</si>
  <si>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</si>
  <si>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</si>
  <si>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</si>
  <si>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</si>
  <si>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</si>
  <si>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</si>
  <si>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</si>
  <si>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</si>
  <si>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</si>
  <si>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</si>
  <si>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</si>
  <si>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</si>
  <si>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</si>
  <si>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</si>
  <si>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</si>
  <si>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</si>
  <si>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</si>
  <si>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</si>
  <si>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</si>
  <si>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</si>
  <si>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</si>
  <si>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</si>
  <si>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</si>
  <si>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</si>
  <si>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</si>
  <si>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</si>
  <si>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</si>
  <si>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</si>
  <si>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</si>
  <si>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</si>
  <si>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</si>
  <si>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</si>
  <si>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</si>
  <si>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</si>
  <si>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</si>
  <si>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</si>
  <si>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</si>
  <si>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</si>
  <si>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</si>
  <si>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</si>
  <si>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</si>
  <si>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</si>
  <si>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</si>
  <si>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</si>
  <si>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</si>
  <si>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</si>
  <si>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</si>
  <si>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</si>
  <si>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</si>
  <si>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</si>
  <si>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</si>
  <si>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</si>
  <si>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</si>
  <si>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</si>
  <si>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</si>
  <si>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</si>
  <si>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</si>
  <si>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</si>
  <si>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</si>
  <si>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</si>
  <si>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</si>
  <si>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</si>
  <si>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</si>
  <si>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</si>
  <si>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</si>
  <si>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</si>
  <si>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</si>
  <si>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</si>
  <si>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</si>
  <si>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</si>
  <si>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</si>
  <si>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</si>
  <si>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</si>
  <si>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</si>
  <si>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</si>
  <si>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</si>
  <si>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</si>
  <si>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</si>
  <si>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</si>
  <si>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</si>
  <si>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</si>
  <si>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</si>
  <si>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</si>
  <si>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</si>
  <si>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</si>
  <si>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</si>
  <si>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</si>
  <si>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</si>
  <si>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</si>
  <si>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</si>
  <si>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</si>
  <si>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</si>
  <si>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</si>
  <si>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</si>
  <si>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</si>
  <si>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</si>
  <si>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</si>
  <si>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</si>
  <si>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</si>
  <si>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</si>
  <si>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</si>
  <si>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</si>
  <si>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</si>
  <si>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</si>
  <si>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</si>
  <si>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</si>
  <si>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</si>
  <si>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</si>
  <si>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</si>
  <si>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</si>
  <si>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</si>
  <si>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</si>
  <si>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</si>
  <si>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</si>
  <si>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</si>
  <si>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</si>
  <si>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</si>
  <si>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</si>
  <si>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</si>
  <si>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</si>
  <si>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</si>
  <si>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</si>
  <si>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</si>
  <si>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</si>
  <si>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</si>
  <si>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</si>
  <si>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</si>
  <si>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</si>
  <si>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</si>
  <si>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</si>
  <si>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</si>
  <si>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</si>
  <si>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</si>
  <si>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</si>
  <si>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</si>
  <si>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</si>
  <si>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</si>
  <si>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</si>
  <si>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</si>
  <si>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</si>
  <si>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</si>
  <si>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</si>
  <si>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</si>
  <si>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</si>
  <si>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</si>
  <si>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</si>
  <si>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</si>
  <si>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</si>
  <si>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</si>
  <si>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</si>
  <si>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</si>
  <si>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</si>
  <si>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</si>
  <si>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</si>
  <si>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</si>
  <si>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</si>
  <si>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</si>
  <si>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</si>
  <si>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</si>
  <si>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</si>
  <si>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</si>
  <si>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</si>
  <si>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</si>
  <si>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</si>
  <si>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</si>
  <si>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</si>
  <si>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</si>
  <si>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</si>
  <si>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</si>
  <si>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</si>
  <si>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</si>
  <si>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</si>
  <si>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</si>
  <si>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</si>
  <si>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</si>
  <si>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</si>
  <si>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</si>
  <si>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</si>
  <si>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</si>
  <si>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</si>
  <si>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</si>
  <si>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</si>
  <si>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</si>
  <si>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</si>
  <si>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</si>
  <si>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</si>
  <si>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</si>
  <si>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</si>
  <si>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</si>
  <si>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</si>
  <si>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</si>
  <si>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</si>
  <si>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</si>
  <si>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</si>
  <si>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</si>
  <si>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</si>
  <si>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</si>
  <si>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</si>
  <si>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</si>
  <si>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</si>
  <si>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</si>
  <si>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</si>
  <si>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</si>
  <si>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</si>
  <si>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</si>
  <si>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</si>
  <si>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</si>
  <si>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</si>
  <si>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</si>
  <si>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</si>
  <si>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</si>
  <si>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</si>
  <si>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</si>
  <si>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</si>
  <si>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</si>
  <si>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</si>
  <si>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</si>
  <si>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</si>
  <si>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</si>
  <si>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</si>
  <si>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</si>
  <si>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</si>
  <si>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</si>
  <si>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</si>
  <si>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</si>
  <si>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</si>
  <si>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</si>
  <si>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</si>
  <si>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</si>
  <si>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</si>
  <si>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</si>
  <si>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</si>
  <si>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</si>
  <si>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</si>
  <si>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</si>
  <si>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</si>
  <si>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</si>
  <si>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</si>
  <si>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</si>
  <si>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</si>
  <si>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</si>
  <si>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</si>
  <si>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</si>
  <si>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</si>
  <si>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</si>
  <si>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</si>
  <si>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</si>
  <si>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</si>
  <si>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</si>
  <si>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</si>
  <si>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</si>
  <si>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</si>
  <si>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</si>
  <si>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</si>
  <si>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</si>
  <si>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</si>
  <si>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</si>
  <si>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</si>
  <si>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</si>
  <si>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</si>
  <si>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</si>
  <si>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</si>
  <si>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</si>
  <si>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</si>
  <si>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</si>
  <si>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</si>
  <si>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</si>
  <si>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</si>
  <si>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</si>
  <si>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</si>
  <si>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</si>
  <si>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</si>
  <si>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</si>
  <si>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</si>
  <si>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</si>
  <si>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</si>
  <si>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</si>
  <si>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</si>
  <si>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</si>
  <si>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</si>
  <si>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</si>
  <si>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</si>
  <si>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</si>
  <si>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</si>
  <si>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</si>
  <si>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</si>
  <si>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</si>
  <si>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</si>
  <si>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</si>
  <si>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</si>
  <si>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</si>
  <si>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</si>
  <si>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</si>
  <si>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</si>
  <si>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</si>
  <si>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</si>
  <si>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</si>
  <si>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</si>
  <si>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</si>
  <si>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</si>
  <si>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</si>
  <si>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</si>
  <si>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</si>
  <si>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</si>
  <si>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</si>
  <si>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</si>
  <si>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</si>
  <si>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</si>
  <si>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</si>
  <si>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</si>
  <si>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</si>
  <si>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</si>
  <si>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</si>
  <si>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</si>
  <si>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</si>
  <si>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</si>
  <si>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</si>
  <si>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</si>
  <si>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</si>
  <si>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</si>
  <si>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</si>
  <si>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</si>
  <si>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</si>
  <si>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</si>
  <si>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</si>
  <si>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</si>
  <si>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</si>
  <si>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</si>
  <si>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</si>
  <si>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</si>
  <si>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</si>
  <si>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</si>
  <si>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</si>
  <si>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</si>
  <si>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</si>
  <si>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</si>
  <si>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</si>
  <si>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</si>
  <si>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</si>
  <si>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</si>
  <si>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</si>
  <si>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</si>
  <si>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</si>
  <si>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</si>
  <si>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</si>
  <si>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</si>
  <si>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</si>
  <si>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</si>
  <si>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</si>
  <si>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</si>
  <si>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</si>
  <si>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</si>
  <si>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</si>
  <si>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</si>
  <si>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</si>
  <si>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</si>
  <si>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</si>
  <si>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</si>
  <si>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</si>
  <si>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</si>
  <si>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</si>
  <si>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</si>
  <si>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</si>
  <si>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</si>
  <si>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</si>
  <si>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</si>
  <si>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</si>
  <si>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</si>
  <si>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</si>
  <si>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</si>
  <si>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</si>
  <si>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</si>
  <si>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</si>
  <si>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</si>
  <si>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</si>
  <si>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</si>
  <si>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</si>
  <si>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</si>
  <si>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</si>
  <si>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</si>
  <si>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</si>
  <si>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</si>
  <si>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</si>
  <si>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</si>
  <si>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</si>
  <si>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</si>
  <si>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</si>
  <si>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</si>
  <si>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</si>
  <si>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</si>
  <si>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</si>
  <si>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</si>
  <si>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</si>
  <si>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</si>
  <si>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</si>
  <si>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</si>
  <si>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</si>
  <si>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</si>
  <si>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</si>
  <si>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</si>
  <si>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</si>
  <si>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</si>
  <si>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</si>
  <si>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</si>
  <si>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</si>
  <si>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</si>
  <si>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</si>
  <si>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</si>
  <si>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</si>
  <si>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</si>
  <si>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</si>
  <si>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</si>
  <si>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</si>
  <si>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</si>
  <si>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</si>
  <si>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</si>
  <si>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</si>
  <si>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</si>
  <si>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</si>
  <si>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</si>
  <si>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</si>
  <si>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</si>
  <si>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</si>
  <si>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</si>
  <si>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</si>
  <si>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</si>
  <si>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</si>
  <si>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</si>
  <si>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</si>
  <si>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</si>
  <si>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</si>
  <si>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</si>
  <si>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</si>
  <si>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</si>
  <si>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</si>
  <si>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</si>
  <si>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</si>
  <si>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</si>
  <si>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</si>
  <si>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</si>
  <si>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</si>
  <si>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</si>
  <si>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</si>
  <si>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</si>
  <si>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</si>
  <si>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</si>
  <si>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</si>
  <si>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</si>
  <si>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</si>
  <si>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</si>
  <si>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</si>
  <si>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</si>
  <si>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</si>
  <si>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</si>
  <si>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</si>
  <si>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</si>
  <si>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</si>
  <si>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</si>
  <si>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</si>
  <si>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</si>
  <si>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</si>
  <si>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</si>
  <si>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</si>
  <si>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</si>
  <si>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</si>
  <si>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</si>
  <si>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</si>
  <si>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</si>
  <si>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</si>
  <si>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</si>
  <si>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</si>
  <si>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</si>
  <si>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</si>
  <si>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</si>
  <si>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</si>
  <si>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</si>
  <si>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</si>
  <si>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</si>
  <si>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</si>
  <si>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</si>
  <si>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</si>
  <si>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</si>
  <si>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</si>
  <si>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</si>
  <si>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</si>
  <si>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</si>
  <si>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</si>
  <si>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</si>
  <si>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</si>
  <si>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</si>
  <si>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</si>
  <si>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</si>
  <si>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</si>
  <si>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</si>
  <si>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</si>
  <si>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</si>
  <si>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</si>
  <si>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</si>
  <si>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</si>
  <si>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</si>
  <si>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</si>
  <si>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</si>
  <si>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</si>
  <si>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</si>
  <si>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</si>
  <si>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</si>
  <si>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</si>
  <si>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</si>
  <si>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</si>
  <si>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</si>
  <si>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</si>
  <si>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</si>
  <si>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</si>
  <si>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</si>
  <si>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</si>
  <si>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</si>
  <si>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</si>
  <si>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</si>
  <si>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</si>
  <si>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</si>
  <si>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</si>
  <si>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</si>
  <si>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</si>
  <si>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</si>
  <si>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</si>
  <si>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</si>
  <si>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</si>
  <si>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</si>
  <si>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</si>
  <si>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</si>
  <si>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</si>
  <si>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</si>
  <si>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</si>
  <si>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</si>
  <si>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</si>
  <si>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</si>
  <si>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</si>
  <si>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</si>
  <si>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</si>
  <si>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</si>
  <si>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</si>
  <si>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</si>
  <si>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</si>
  <si>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</si>
  <si>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</si>
  <si>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</si>
  <si>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</si>
  <si>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</si>
  <si>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</si>
  <si>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</si>
  <si>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</si>
  <si>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</si>
  <si>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</si>
  <si>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</si>
  <si>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</si>
  <si>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</si>
  <si>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</si>
  <si>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</si>
  <si>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</si>
  <si>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</si>
  <si>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</si>
  <si>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</si>
  <si>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</si>
  <si>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</si>
  <si>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</si>
  <si>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</si>
  <si>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</si>
  <si>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</si>
  <si>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</si>
  <si>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</si>
  <si>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</si>
  <si>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</si>
  <si>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</si>
  <si>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</si>
  <si>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</si>
  <si>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</si>
  <si>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</si>
  <si>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</si>
  <si>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</si>
  <si>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</si>
  <si>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</si>
  <si>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</si>
  <si>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</si>
  <si>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</si>
  <si>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</si>
  <si>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</si>
  <si>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</si>
  <si>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</si>
  <si>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</si>
  <si>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</si>
  <si>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</si>
  <si>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</si>
  <si>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</si>
  <si>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</si>
  <si>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</si>
  <si>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</si>
  <si>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</si>
  <si>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</si>
  <si>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</si>
  <si>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</si>
  <si>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</si>
  <si>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</si>
  <si>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</si>
  <si>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</si>
  <si>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</si>
  <si>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</si>
  <si>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</si>
  <si>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</si>
  <si>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</si>
  <si>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</si>
  <si>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</si>
  <si>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</si>
  <si>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</si>
  <si>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</si>
  <si>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</si>
  <si>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</si>
  <si>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</si>
  <si>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</si>
  <si>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</si>
  <si>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</si>
  <si>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</si>
  <si>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</si>
  <si>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</si>
  <si>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</si>
  <si>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</si>
  <si>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</si>
  <si>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</si>
  <si>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</si>
  <si>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</si>
  <si>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</si>
  <si>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</si>
  <si>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</si>
  <si>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</si>
  <si>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</si>
  <si>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</si>
  <si>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</si>
  <si>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</si>
  <si>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</si>
  <si>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</si>
  <si>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</si>
  <si>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</si>
  <si>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</si>
  <si>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</si>
  <si>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</si>
  <si>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</si>
  <si>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</si>
  <si>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</si>
  <si>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</si>
  <si>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</si>
  <si>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</si>
  <si>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</si>
  <si>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</si>
  <si>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</si>
  <si>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</si>
  <si>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</si>
  <si>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</si>
  <si>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</si>
  <si>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</si>
  <si>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</si>
  <si>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</si>
  <si>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</si>
  <si>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</si>
  <si>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</si>
  <si>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</si>
  <si>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</si>
  <si>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</si>
  <si>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</si>
  <si>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</si>
  <si>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</si>
  <si>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</si>
  <si>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</si>
  <si>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</si>
  <si>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</si>
  <si>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</si>
  <si>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</si>
  <si>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</si>
  <si>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</si>
  <si>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</si>
  <si>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</si>
  <si>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</si>
  <si>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</si>
  <si>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</si>
  <si>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</si>
  <si>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</si>
  <si>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BUDINŠČINA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</si>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</sst>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702718.67</v>
      </c>
      <c r="D2" s="7">
        <f>'PR-RAS'!E6</f>
        <v>1048998.69</v>
      </c>
      <c r="E2" s="7">
        <v>0</v>
      </c>
      <c r="F2" s="7">
        <v>0</v>
      </c>
      <c r="G2" s="8">
        <f t="shared" ref="G2:G274" si="0">(B2/1000)*(C2*1+D2*2)</f>
        <v>2800.71605</v>
      </c>
      <c r="H2" s="8">
        <f t="shared" ref="H2:H274" si="1">ABS(C2-ROUND(C2,0))+ABS(D2-ROUND(D2,0))</f>
        <v>0.64000000001396984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347819.21</v>
      </c>
      <c r="D3" s="2">
        <f>'PR-RAS'!E7</f>
        <v>606553.35999999987</v>
      </c>
      <c r="E3" s="2">
        <v>0</v>
      </c>
      <c r="F3" s="2">
        <v>0</v>
      </c>
      <c r="G3" s="3">
        <f t="shared" si="0"/>
        <v>3121.8518599999993</v>
      </c>
      <c r="H3" s="3">
        <f t="shared" si="1"/>
        <v>0.5699999998905696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343583.88</v>
      </c>
      <c r="D4" s="2">
        <f>'PR-RAS'!E8</f>
        <v>591458.49999999988</v>
      </c>
      <c r="E4" s="2">
        <v>0</v>
      </c>
      <c r="F4" s="2">
        <v>0</v>
      </c>
      <c r="G4" s="3">
        <f t="shared" si="0"/>
        <v>4579.5026399999997</v>
      </c>
      <c r="H4" s="3">
        <f t="shared" si="1"/>
        <v>0.62000000011175871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470152.36</v>
      </c>
      <c r="D5" s="2">
        <f>'PR-RAS'!E9</f>
        <v>721978.88</v>
      </c>
      <c r="E5" s="2">
        <v>0</v>
      </c>
      <c r="F5" s="2">
        <v>0</v>
      </c>
      <c r="G5" s="3">
        <f t="shared" si="0"/>
        <v>7656.4404800000002</v>
      </c>
      <c r="H5" s="3">
        <f t="shared" si="1"/>
        <v>0.47999999998137355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9421.69</v>
      </c>
      <c r="D6" s="2">
        <f>'PR-RAS'!E10</f>
        <v>15573.83</v>
      </c>
      <c r="E6" s="2">
        <v>0</v>
      </c>
      <c r="F6" s="2">
        <v>0</v>
      </c>
      <c r="G6" s="3">
        <f t="shared" si="0"/>
        <v>202.84674999999999</v>
      </c>
      <c r="H6" s="3">
        <f t="shared" si="1"/>
        <v>0.47999999999956344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7490.4</v>
      </c>
      <c r="D7" s="2">
        <f>'PR-RAS'!E11</f>
        <v>8172.19</v>
      </c>
      <c r="E7" s="2">
        <v>0</v>
      </c>
      <c r="F7" s="2">
        <v>0</v>
      </c>
      <c r="G7" s="3">
        <f t="shared" si="0"/>
        <v>143.00868</v>
      </c>
      <c r="H7" s="3">
        <f t="shared" si="1"/>
        <v>0.58999999999923602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26726.81</v>
      </c>
      <c r="D8" s="2">
        <f>'PR-RAS'!E12</f>
        <v>36068.19</v>
      </c>
      <c r="E8" s="2">
        <v>0</v>
      </c>
      <c r="F8" s="2">
        <v>0</v>
      </c>
      <c r="G8" s="3">
        <f t="shared" si="0"/>
        <v>692.04232999999999</v>
      </c>
      <c r="H8" s="3">
        <f t="shared" si="1"/>
        <v>0.38000000000101863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170207.38</v>
      </c>
      <c r="D11" s="2">
        <f>'PR-RAS'!E15</f>
        <v>190334.59</v>
      </c>
      <c r="E11" s="2">
        <v>0</v>
      </c>
      <c r="F11" s="2">
        <v>0</v>
      </c>
      <c r="G11" s="3">
        <f t="shared" si="0"/>
        <v>5508.7656000000006</v>
      </c>
      <c r="H11" s="3">
        <f t="shared" si="1"/>
        <v>0.79000000000814907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2151.02</v>
      </c>
      <c r="D19" s="2">
        <f>'PR-RAS'!E23</f>
        <v>14240.189999999999</v>
      </c>
      <c r="E19" s="2">
        <v>0</v>
      </c>
      <c r="F19" s="2">
        <v>0</v>
      </c>
      <c r="G19" s="3">
        <f t="shared" si="0"/>
        <v>551.36519999999996</v>
      </c>
      <c r="H19" s="3">
        <f t="shared" si="1"/>
        <v>0.20999999999867214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313.18</v>
      </c>
      <c r="D20" s="2">
        <f>'PR-RAS'!E24</f>
        <v>4785.47</v>
      </c>
      <c r="E20" s="2">
        <v>0</v>
      </c>
      <c r="F20" s="2">
        <v>0</v>
      </c>
      <c r="G20" s="3">
        <f t="shared" si="0"/>
        <v>187.79828000000001</v>
      </c>
      <c r="H20" s="3">
        <f t="shared" si="1"/>
        <v>0.65000000000026148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1837.84</v>
      </c>
      <c r="D23" s="2">
        <f>'PR-RAS'!E27</f>
        <v>9454.7199999999993</v>
      </c>
      <c r="E23" s="2">
        <v>0</v>
      </c>
      <c r="F23" s="2">
        <v>0</v>
      </c>
      <c r="G23" s="3">
        <f t="shared" si="0"/>
        <v>456.44015999999993</v>
      </c>
      <c r="H23" s="3">
        <f t="shared" si="1"/>
        <v>0.44000000000073669</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2084.31</v>
      </c>
      <c r="D25" s="2">
        <f>'PR-RAS'!E29</f>
        <v>854.67</v>
      </c>
      <c r="E25" s="2">
        <v>0</v>
      </c>
      <c r="F25" s="2">
        <v>0</v>
      </c>
      <c r="G25" s="3">
        <f t="shared" si="0"/>
        <v>91.047599999999989</v>
      </c>
      <c r="H25" s="3">
        <f t="shared" si="1"/>
        <v>0.63999999999998636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2084.31</v>
      </c>
      <c r="D27" s="2">
        <f>'PR-RAS'!E31</f>
        <v>854.67</v>
      </c>
      <c r="E27" s="2">
        <v>0</v>
      </c>
      <c r="F27" s="2">
        <v>0</v>
      </c>
      <c r="G27" s="3">
        <f t="shared" si="0"/>
        <v>98.634899999999988</v>
      </c>
      <c r="H27" s="3">
        <f t="shared" si="1"/>
        <v>0.63999999999998636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269344.77</v>
      </c>
      <c r="D45" s="2">
        <f>'PR-RAS'!E49</f>
        <v>291673.68</v>
      </c>
      <c r="E45" s="2">
        <v>0</v>
      </c>
      <c r="F45" s="2">
        <v>0</v>
      </c>
      <c r="G45" s="3">
        <f t="shared" si="0"/>
        <v>37518.453719999998</v>
      </c>
      <c r="H45" s="3">
        <f t="shared" si="1"/>
        <v>0.54999999998835847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31117.5</v>
      </c>
      <c r="D49" s="2">
        <f>'PR-RAS'!E53</f>
        <v>0</v>
      </c>
      <c r="E49" s="2">
        <v>0</v>
      </c>
      <c r="F49" s="2">
        <v>0</v>
      </c>
      <c r="G49" s="3">
        <f t="shared" si="0"/>
        <v>1493.64</v>
      </c>
      <c r="H49" s="3">
        <f t="shared" si="1"/>
        <v>0.5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31117.5</v>
      </c>
      <c r="D53" s="2">
        <f>'PR-RAS'!E57</f>
        <v>0</v>
      </c>
      <c r="E53" s="2">
        <v>0</v>
      </c>
      <c r="F53" s="2">
        <v>0</v>
      </c>
      <c r="G53" s="3">
        <f t="shared" si="0"/>
        <v>1618.11</v>
      </c>
      <c r="H53" s="3">
        <f t="shared" si="1"/>
        <v>0.5</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4803.2700000000004</v>
      </c>
      <c r="E54" s="2">
        <v>0</v>
      </c>
      <c r="F54" s="2">
        <v>0</v>
      </c>
      <c r="G54" s="3">
        <f t="shared" si="0"/>
        <v>509.14662000000004</v>
      </c>
      <c r="H54" s="3">
        <f t="shared" si="1"/>
        <v>0.27000000000043656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4803.2700000000004</v>
      </c>
      <c r="E55" s="2">
        <v>0</v>
      </c>
      <c r="F55" s="2">
        <v>0</v>
      </c>
      <c r="G55" s="3">
        <f t="shared" si="0"/>
        <v>518.75316000000009</v>
      </c>
      <c r="H55" s="3">
        <f t="shared" si="1"/>
        <v>0.27000000000043656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18283.990000000002</v>
      </c>
      <c r="D57" s="2">
        <f>'PR-RAS'!E61</f>
        <v>18343.04</v>
      </c>
      <c r="E57" s="2">
        <v>0</v>
      </c>
      <c r="F57" s="2">
        <v>0</v>
      </c>
      <c r="G57" s="3">
        <f t="shared" si="0"/>
        <v>3078.3239200000003</v>
      </c>
      <c r="H57" s="3">
        <f t="shared" si="1"/>
        <v>4.9999999999272404E-2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18283.990000000002</v>
      </c>
      <c r="D58" s="2">
        <f>'PR-RAS'!E62</f>
        <v>18343.04</v>
      </c>
      <c r="E58" s="2">
        <v>0</v>
      </c>
      <c r="F58" s="2">
        <v>0</v>
      </c>
      <c r="G58" s="3">
        <f t="shared" si="0"/>
        <v>3133.2939900000006</v>
      </c>
      <c r="H58" s="3">
        <f t="shared" si="1"/>
        <v>4.9999999999272404E-2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205138.92</v>
      </c>
      <c r="D60" s="2">
        <f>'PR-RAS'!E64</f>
        <v>211115.06</v>
      </c>
      <c r="E60" s="2">
        <v>0</v>
      </c>
      <c r="F60" s="2">
        <v>0</v>
      </c>
      <c r="G60" s="3">
        <f t="shared" si="0"/>
        <v>37014.773359999999</v>
      </c>
      <c r="H60" s="3">
        <f t="shared" si="1"/>
        <v>0.13999999998486601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205138.92</v>
      </c>
      <c r="D63" s="2">
        <f>'PR-RAS'!E67</f>
        <v>211115.06</v>
      </c>
      <c r="E63" s="2">
        <v>0</v>
      </c>
      <c r="F63" s="2">
        <v>0</v>
      </c>
      <c r="G63" s="3">
        <f>(B63/1000)*(C63*1+D63*2)</f>
        <v>38896.88048</v>
      </c>
      <c r="H63" s="3">
        <f>ABS(C63-ROUND(C63,0))+ABS(D63-ROUND(D63,0))</f>
        <v>0.13999999998486601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14804.36</v>
      </c>
      <c r="D64" s="2">
        <f>'PR-RAS'!E68</f>
        <v>6952.07</v>
      </c>
      <c r="E64" s="2">
        <v>0</v>
      </c>
      <c r="F64" s="2">
        <v>0</v>
      </c>
      <c r="G64" s="3">
        <f t="shared" si="0"/>
        <v>1808.6355000000001</v>
      </c>
      <c r="H64" s="3">
        <f t="shared" si="1"/>
        <v>0.43000000000029104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14804.36</v>
      </c>
      <c r="D65" s="2">
        <f>'PR-RAS'!E69</f>
        <v>6952.07</v>
      </c>
      <c r="E65" s="2">
        <v>0</v>
      </c>
      <c r="F65" s="2">
        <v>0</v>
      </c>
      <c r="G65" s="3">
        <f t="shared" si="0"/>
        <v>1837.3440000000001</v>
      </c>
      <c r="H65" s="3">
        <f t="shared" si="1"/>
        <v>0.43000000000029104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50460.24</v>
      </c>
      <c r="E70" s="2">
        <v>0</v>
      </c>
      <c r="F70" s="2">
        <v>0</v>
      </c>
      <c r="G70" s="3">
        <f t="shared" si="0"/>
        <v>6963.5131200000005</v>
      </c>
      <c r="H70" s="3">
        <f t="shared" si="1"/>
        <v>0.23999999999796273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50460.24</v>
      </c>
      <c r="E72" s="2">
        <v>0</v>
      </c>
      <c r="F72" s="2">
        <v>0</v>
      </c>
      <c r="G72" s="3">
        <f t="shared" si="0"/>
        <v>7165.3540799999992</v>
      </c>
      <c r="H72" s="3">
        <f t="shared" si="1"/>
        <v>0.23999999999796273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542.05999999999995</v>
      </c>
      <c r="D78" s="2">
        <f>'PR-RAS'!E82</f>
        <v>992.92000000000007</v>
      </c>
      <c r="E78" s="2">
        <v>0</v>
      </c>
      <c r="F78" s="2">
        <v>0</v>
      </c>
      <c r="G78" s="3">
        <f t="shared" si="0"/>
        <v>194.64830000000001</v>
      </c>
      <c r="H78" s="3">
        <f t="shared" si="1"/>
        <v>0.13999999999987267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133.22</v>
      </c>
      <c r="D79" s="2">
        <f>'PR-RAS'!E83</f>
        <v>129.6</v>
      </c>
      <c r="E79" s="2">
        <v>0</v>
      </c>
      <c r="F79" s="2">
        <v>0</v>
      </c>
      <c r="G79" s="3">
        <f t="shared" si="0"/>
        <v>30.608759999999997</v>
      </c>
      <c r="H79" s="3">
        <f t="shared" si="1"/>
        <v>0.62000000000000455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88.46</v>
      </c>
      <c r="E81" s="2">
        <v>0</v>
      </c>
      <c r="F81" s="2">
        <v>0</v>
      </c>
      <c r="G81" s="3">
        <f t="shared" si="0"/>
        <v>14.153599999999999</v>
      </c>
      <c r="H81" s="3">
        <f t="shared" si="1"/>
        <v>0.45999999999999375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133.22</v>
      </c>
      <c r="D82" s="2">
        <f>'PR-RAS'!E86</f>
        <v>41.14</v>
      </c>
      <c r="E82" s="2">
        <v>0</v>
      </c>
      <c r="F82" s="2">
        <v>0</v>
      </c>
      <c r="G82" s="3">
        <f t="shared" si="0"/>
        <v>17.455500000000001</v>
      </c>
      <c r="H82" s="3">
        <f t="shared" si="1"/>
        <v>0.35999999999999943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408.84</v>
      </c>
      <c r="D87" s="2">
        <f>'PR-RAS'!E91</f>
        <v>863.32</v>
      </c>
      <c r="E87" s="2">
        <v>0</v>
      </c>
      <c r="F87" s="2">
        <v>0</v>
      </c>
      <c r="G87" s="3">
        <f t="shared" si="0"/>
        <v>183.65127999999999</v>
      </c>
      <c r="H87" s="3">
        <f t="shared" si="1"/>
        <v>0.48000000000007503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22.32</v>
      </c>
      <c r="D88" s="2">
        <f>'PR-RAS'!E92</f>
        <v>477.2</v>
      </c>
      <c r="E88" s="2">
        <v>0</v>
      </c>
      <c r="F88" s="2">
        <v>0</v>
      </c>
      <c r="G88" s="3">
        <f t="shared" si="0"/>
        <v>84.974639999999994</v>
      </c>
      <c r="H88" s="3">
        <f t="shared" si="1"/>
        <v>0.51999999999998892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384</v>
      </c>
      <c r="D89" s="2">
        <f>'PR-RAS'!E93</f>
        <v>384</v>
      </c>
      <c r="E89" s="2">
        <v>0</v>
      </c>
      <c r="F89" s="2">
        <v>0</v>
      </c>
      <c r="G89" s="3">
        <f t="shared" si="0"/>
        <v>101.37599999999999</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2.52</v>
      </c>
      <c r="D90" s="2">
        <f>'PR-RAS'!E94</f>
        <v>2.12</v>
      </c>
      <c r="E90" s="2">
        <v>0</v>
      </c>
      <c r="F90" s="2">
        <v>0</v>
      </c>
      <c r="G90" s="3">
        <f t="shared" si="0"/>
        <v>0.60163999999999995</v>
      </c>
      <c r="H90" s="3">
        <f t="shared" si="1"/>
        <v>0.60000000000000009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85012.63</v>
      </c>
      <c r="D102" s="2">
        <f>'PR-RAS'!E106</f>
        <v>149778.73000000001</v>
      </c>
      <c r="E102" s="2">
        <v>0</v>
      </c>
      <c r="F102" s="2">
        <v>0</v>
      </c>
      <c r="G102" s="3">
        <f t="shared" si="0"/>
        <v>38841.579090000007</v>
      </c>
      <c r="H102" s="3">
        <f t="shared" si="1"/>
        <v>0.63999999998486601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855.88</v>
      </c>
      <c r="D103" s="2">
        <f>'PR-RAS'!E107</f>
        <v>432.81</v>
      </c>
      <c r="E103" s="2">
        <v>0</v>
      </c>
      <c r="F103" s="2">
        <v>0</v>
      </c>
      <c r="G103" s="3">
        <f t="shared" si="0"/>
        <v>175.59299999999999</v>
      </c>
      <c r="H103" s="3">
        <f t="shared" si="1"/>
        <v>0.31000000000000227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55.74</v>
      </c>
      <c r="D105" s="2">
        <f>'PR-RAS'!E109</f>
        <v>74.319999999999993</v>
      </c>
      <c r="E105" s="2">
        <v>0</v>
      </c>
      <c r="F105" s="2">
        <v>0</v>
      </c>
      <c r="G105" s="3">
        <f t="shared" si="0"/>
        <v>21.255519999999997</v>
      </c>
      <c r="H105" s="3">
        <f t="shared" si="1"/>
        <v>0.57999999999999119</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2.4500000000000002</v>
      </c>
      <c r="E106" s="2">
        <v>0</v>
      </c>
      <c r="F106" s="2">
        <v>0</v>
      </c>
      <c r="G106" s="3">
        <f t="shared" si="0"/>
        <v>0.51450000000000007</v>
      </c>
      <c r="H106" s="3">
        <f t="shared" si="1"/>
        <v>0.45000000000000018</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800.14</v>
      </c>
      <c r="D107" s="2">
        <f>'PR-RAS'!E111</f>
        <v>356.04</v>
      </c>
      <c r="E107" s="2">
        <v>0</v>
      </c>
      <c r="F107" s="2">
        <v>0</v>
      </c>
      <c r="G107" s="3">
        <f t="shared" si="0"/>
        <v>160.29532</v>
      </c>
      <c r="H107" s="3">
        <f t="shared" si="1"/>
        <v>0.18000000000000682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68009.13</v>
      </c>
      <c r="D108" s="2">
        <f>'PR-RAS'!E112</f>
        <v>119073.71</v>
      </c>
      <c r="E108" s="2">
        <v>0</v>
      </c>
      <c r="F108" s="2">
        <v>0</v>
      </c>
      <c r="G108" s="3">
        <f t="shared" si="0"/>
        <v>32758.750850000004</v>
      </c>
      <c r="H108" s="3">
        <f t="shared" si="1"/>
        <v>0.41999999999825377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3798.48</v>
      </c>
      <c r="D111" s="2">
        <f>'PR-RAS'!E115</f>
        <v>8381.2199999999993</v>
      </c>
      <c r="E111" s="2">
        <v>0</v>
      </c>
      <c r="F111" s="2">
        <v>0</v>
      </c>
      <c r="G111" s="3">
        <f t="shared" si="0"/>
        <v>2261.7012</v>
      </c>
      <c r="H111" s="3">
        <f t="shared" si="1"/>
        <v>0.69999999999936335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64210.65</v>
      </c>
      <c r="D113" s="2">
        <f>'PR-RAS'!E117</f>
        <v>110692.49</v>
      </c>
      <c r="E113" s="2">
        <v>0</v>
      </c>
      <c r="F113" s="2">
        <v>0</v>
      </c>
      <c r="G113" s="3">
        <f t="shared" si="0"/>
        <v>31986.71056</v>
      </c>
      <c r="H113" s="3">
        <f t="shared" si="1"/>
        <v>0.8400000000037835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16147.62</v>
      </c>
      <c r="D116" s="2">
        <f>'PR-RAS'!E120</f>
        <v>30272.21</v>
      </c>
      <c r="E116" s="2">
        <v>0</v>
      </c>
      <c r="F116" s="2">
        <v>0</v>
      </c>
      <c r="G116" s="3">
        <f t="shared" si="0"/>
        <v>8819.5846000000001</v>
      </c>
      <c r="H116" s="3">
        <f t="shared" si="1"/>
        <v>0.58999999999832653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16147.62</v>
      </c>
      <c r="D118" s="2">
        <f>'PR-RAS'!E122</f>
        <v>30272.21</v>
      </c>
      <c r="E118" s="2">
        <v>0</v>
      </c>
      <c r="F118" s="2">
        <v>0</v>
      </c>
      <c r="G118" s="3">
        <f t="shared" si="0"/>
        <v>8972.9686799999999</v>
      </c>
      <c r="H118" s="3">
        <f t="shared" si="1"/>
        <v>0.58999999999832653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641599.67000000004</v>
      </c>
      <c r="D148" s="2">
        <f>'PR-RAS'!E152</f>
        <v>804645.79</v>
      </c>
      <c r="E148" s="2">
        <v>0</v>
      </c>
      <c r="F148" s="2">
        <v>0</v>
      </c>
      <c r="G148" s="3">
        <f t="shared" si="0"/>
        <v>330881.01374999998</v>
      </c>
      <c r="H148" s="3">
        <f t="shared" si="1"/>
        <v>0.53999999992083758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262345.48000000004</v>
      </c>
      <c r="D149" s="2">
        <f>'PR-RAS'!E153</f>
        <v>330084.68999999994</v>
      </c>
      <c r="E149" s="2">
        <v>0</v>
      </c>
      <c r="F149" s="2">
        <v>0</v>
      </c>
      <c r="G149" s="3">
        <f t="shared" si="0"/>
        <v>136532.19927999997</v>
      </c>
      <c r="H149" s="3">
        <f t="shared" si="1"/>
        <v>0.79000000009546056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198004.39</v>
      </c>
      <c r="D150" s="2">
        <f>'PR-RAS'!E154</f>
        <v>271722.90999999997</v>
      </c>
      <c r="E150" s="2">
        <v>0</v>
      </c>
      <c r="F150" s="2">
        <v>0</v>
      </c>
      <c r="G150" s="3">
        <f t="shared" si="0"/>
        <v>110476.08128999999</v>
      </c>
      <c r="H150" s="3">
        <f t="shared" si="1"/>
        <v>0.48000000003958121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198004.39</v>
      </c>
      <c r="D151" s="2">
        <f>'PR-RAS'!E155</f>
        <v>271722.90999999997</v>
      </c>
      <c r="E151" s="2">
        <v>0</v>
      </c>
      <c r="F151" s="2">
        <v>0</v>
      </c>
      <c r="G151" s="3">
        <f t="shared" si="0"/>
        <v>111217.5315</v>
      </c>
      <c r="H151" s="3">
        <f t="shared" si="1"/>
        <v>0.48000000003958121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32988.22</v>
      </c>
      <c r="D155" s="2">
        <f>'PR-RAS'!E159</f>
        <v>13527.47</v>
      </c>
      <c r="E155" s="2">
        <v>0</v>
      </c>
      <c r="F155" s="2">
        <v>0</v>
      </c>
      <c r="G155" s="3">
        <f t="shared" si="0"/>
        <v>9246.6466400000008</v>
      </c>
      <c r="H155" s="3">
        <f t="shared" si="1"/>
        <v>0.69000000000050932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31352.87</v>
      </c>
      <c r="D156" s="2">
        <f>'PR-RAS'!E160</f>
        <v>44834.31</v>
      </c>
      <c r="E156" s="2">
        <v>0</v>
      </c>
      <c r="F156" s="2">
        <v>0</v>
      </c>
      <c r="G156" s="3">
        <f t="shared" si="0"/>
        <v>18758.33095</v>
      </c>
      <c r="H156" s="3">
        <f t="shared" si="1"/>
        <v>0.43999999999869033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31352.87</v>
      </c>
      <c r="D158" s="2">
        <f>'PR-RAS'!E162</f>
        <v>44834.31</v>
      </c>
      <c r="E158" s="2">
        <v>0</v>
      </c>
      <c r="F158" s="2">
        <v>0</v>
      </c>
      <c r="G158" s="3">
        <f t="shared" si="0"/>
        <v>19000.373929999998</v>
      </c>
      <c r="H158" s="3">
        <f t="shared" si="1"/>
        <v>0.43999999999869033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241533.35</v>
      </c>
      <c r="D160" s="2">
        <f>'PR-RAS'!E164</f>
        <v>282890.75</v>
      </c>
      <c r="E160" s="2">
        <v>0</v>
      </c>
      <c r="F160" s="2">
        <v>0</v>
      </c>
      <c r="G160" s="3">
        <f t="shared" si="0"/>
        <v>128363.06114999999</v>
      </c>
      <c r="H160" s="3">
        <f t="shared" si="1"/>
        <v>0.60000000000582077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9128.26</v>
      </c>
      <c r="D161" s="2">
        <f>'PR-RAS'!E165</f>
        <v>15294.09</v>
      </c>
      <c r="E161" s="2">
        <v>0</v>
      </c>
      <c r="F161" s="2">
        <v>0</v>
      </c>
      <c r="G161" s="3">
        <f t="shared" si="0"/>
        <v>6354.6304000000009</v>
      </c>
      <c r="H161" s="3">
        <f t="shared" si="1"/>
        <v>0.3500000000003638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203</v>
      </c>
      <c r="D162" s="2">
        <f>'PR-RAS'!E166</f>
        <v>646</v>
      </c>
      <c r="E162" s="2">
        <v>0</v>
      </c>
      <c r="F162" s="2">
        <v>0</v>
      </c>
      <c r="G162" s="3">
        <f t="shared" si="0"/>
        <v>240.69499999999999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5329.39</v>
      </c>
      <c r="D163" s="2">
        <f>'PR-RAS'!E167</f>
        <v>7729.09</v>
      </c>
      <c r="E163" s="2">
        <v>0</v>
      </c>
      <c r="F163" s="2">
        <v>0</v>
      </c>
      <c r="G163" s="3">
        <f t="shared" si="0"/>
        <v>3367.5863399999998</v>
      </c>
      <c r="H163" s="3">
        <f t="shared" si="1"/>
        <v>0.48000000000047294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773.87</v>
      </c>
      <c r="D164" s="2">
        <f>'PR-RAS'!E168</f>
        <v>2186</v>
      </c>
      <c r="E164" s="2">
        <v>0</v>
      </c>
      <c r="F164" s="2">
        <v>0</v>
      </c>
      <c r="G164" s="3">
        <f t="shared" si="0"/>
        <v>838.77681000000007</v>
      </c>
      <c r="H164" s="3">
        <f t="shared" si="1"/>
        <v>0.12999999999999545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2822</v>
      </c>
      <c r="D165" s="2">
        <f>'PR-RAS'!E169</f>
        <v>4733</v>
      </c>
      <c r="E165" s="2">
        <v>0</v>
      </c>
      <c r="F165" s="2">
        <v>0</v>
      </c>
      <c r="G165" s="3">
        <f t="shared" si="0"/>
        <v>2015.232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44943.78</v>
      </c>
      <c r="D166" s="2">
        <f>'PR-RAS'!E170</f>
        <v>72815.990000000005</v>
      </c>
      <c r="E166" s="2">
        <v>0</v>
      </c>
      <c r="F166" s="2">
        <v>0</v>
      </c>
      <c r="G166" s="3">
        <f t="shared" si="0"/>
        <v>31445.000400000004</v>
      </c>
      <c r="H166" s="3">
        <f t="shared" si="1"/>
        <v>0.22999999999592546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4732.47</v>
      </c>
      <c r="D167" s="2">
        <f>'PR-RAS'!E171</f>
        <v>10145</v>
      </c>
      <c r="E167" s="2">
        <v>0</v>
      </c>
      <c r="F167" s="2">
        <v>0</v>
      </c>
      <c r="G167" s="3">
        <f t="shared" si="0"/>
        <v>4153.73002</v>
      </c>
      <c r="H167" s="3">
        <f t="shared" si="1"/>
        <v>0.47000000000025466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10266.879999999999</v>
      </c>
      <c r="D168" s="2">
        <f>'PR-RAS'!E172</f>
        <v>13537.07</v>
      </c>
      <c r="E168" s="2">
        <v>0</v>
      </c>
      <c r="F168" s="2">
        <v>0</v>
      </c>
      <c r="G168" s="3">
        <f t="shared" si="0"/>
        <v>6235.9503399999994</v>
      </c>
      <c r="H168" s="3">
        <f t="shared" si="1"/>
        <v>0.19000000000050932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26625.25</v>
      </c>
      <c r="D169" s="2">
        <f>'PR-RAS'!E173</f>
        <v>37256.75</v>
      </c>
      <c r="E169" s="2">
        <v>0</v>
      </c>
      <c r="F169" s="2">
        <v>0</v>
      </c>
      <c r="G169" s="3">
        <f t="shared" si="0"/>
        <v>16991.310000000001</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1481.75</v>
      </c>
      <c r="D170" s="2">
        <f>'PR-RAS'!E174</f>
        <v>10050.73</v>
      </c>
      <c r="E170" s="2">
        <v>0</v>
      </c>
      <c r="F170" s="2">
        <v>0</v>
      </c>
      <c r="G170" s="3">
        <f t="shared" si="0"/>
        <v>3647.5624900000003</v>
      </c>
      <c r="H170" s="3">
        <f t="shared" si="1"/>
        <v>0.52000000000043656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1837.43</v>
      </c>
      <c r="D171" s="2">
        <f>'PR-RAS'!E175</f>
        <v>1826.44</v>
      </c>
      <c r="E171" s="2">
        <v>0</v>
      </c>
      <c r="F171" s="2">
        <v>0</v>
      </c>
      <c r="G171" s="3">
        <f t="shared" si="0"/>
        <v>933.35270000000014</v>
      </c>
      <c r="H171" s="3">
        <f t="shared" si="1"/>
        <v>0.87000000000011823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120367.68000000001</v>
      </c>
      <c r="D174" s="2">
        <f>'PR-RAS'!E178</f>
        <v>156748.29999999999</v>
      </c>
      <c r="E174" s="2">
        <v>0</v>
      </c>
      <c r="F174" s="2">
        <v>0</v>
      </c>
      <c r="G174" s="3">
        <f t="shared" si="0"/>
        <v>75058.520439999993</v>
      </c>
      <c r="H174" s="3">
        <f t="shared" si="1"/>
        <v>0.61999999998079147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3579.45</v>
      </c>
      <c r="D175" s="2">
        <f>'PR-RAS'!E179</f>
        <v>6852.89</v>
      </c>
      <c r="E175" s="2">
        <v>0</v>
      </c>
      <c r="F175" s="2">
        <v>0</v>
      </c>
      <c r="G175" s="3">
        <f t="shared" si="0"/>
        <v>3007.6300199999996</v>
      </c>
      <c r="H175" s="3">
        <f t="shared" si="1"/>
        <v>0.55999999999949068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63114.02</v>
      </c>
      <c r="D176" s="2">
        <f>'PR-RAS'!E180</f>
        <v>104431.69</v>
      </c>
      <c r="E176" s="2">
        <v>0</v>
      </c>
      <c r="F176" s="2">
        <v>0</v>
      </c>
      <c r="G176" s="3">
        <f t="shared" si="0"/>
        <v>47596.044999999998</v>
      </c>
      <c r="H176" s="3">
        <f t="shared" si="1"/>
        <v>0.32999999999447027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955</v>
      </c>
      <c r="D177" s="2">
        <f>'PR-RAS'!E181</f>
        <v>2400</v>
      </c>
      <c r="E177" s="2">
        <v>0</v>
      </c>
      <c r="F177" s="2">
        <v>0</v>
      </c>
      <c r="G177" s="3">
        <f t="shared" si="0"/>
        <v>1012.88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5513.76</v>
      </c>
      <c r="D178" s="2">
        <f>'PR-RAS'!E182</f>
        <v>5767.78</v>
      </c>
      <c r="E178" s="2">
        <v>0</v>
      </c>
      <c r="F178" s="2">
        <v>0</v>
      </c>
      <c r="G178" s="3">
        <f t="shared" si="0"/>
        <v>3017.7296399999996</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2162.56</v>
      </c>
      <c r="D180" s="2">
        <f>'PR-RAS'!E184</f>
        <v>3698.36</v>
      </c>
      <c r="E180" s="2">
        <v>0</v>
      </c>
      <c r="F180" s="2">
        <v>0</v>
      </c>
      <c r="G180" s="3">
        <f t="shared" si="0"/>
        <v>1711.11112</v>
      </c>
      <c r="H180" s="3">
        <f t="shared" si="1"/>
        <v>0.8000000000001819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28545.439999999999</v>
      </c>
      <c r="D181" s="2">
        <f>'PR-RAS'!E185</f>
        <v>15489.83</v>
      </c>
      <c r="E181" s="2">
        <v>0</v>
      </c>
      <c r="F181" s="2">
        <v>0</v>
      </c>
      <c r="G181" s="3">
        <f t="shared" si="0"/>
        <v>10714.518</v>
      </c>
      <c r="H181" s="3">
        <f t="shared" si="1"/>
        <v>0.60999999999876309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3434.71</v>
      </c>
      <c r="D182" s="2">
        <f>'PR-RAS'!E186</f>
        <v>5080.59</v>
      </c>
      <c r="E182" s="2">
        <v>0</v>
      </c>
      <c r="F182" s="2">
        <v>0</v>
      </c>
      <c r="G182" s="3">
        <f t="shared" si="0"/>
        <v>2460.8560899999998</v>
      </c>
      <c r="H182" s="3">
        <f t="shared" si="1"/>
        <v>0.6999999999998181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13062.74</v>
      </c>
      <c r="D183" s="2">
        <f>'PR-RAS'!E187</f>
        <v>13027.16</v>
      </c>
      <c r="E183" s="2">
        <v>0</v>
      </c>
      <c r="F183" s="2">
        <v>0</v>
      </c>
      <c r="G183" s="3">
        <f t="shared" si="0"/>
        <v>7119.3049199999996</v>
      </c>
      <c r="H183" s="3">
        <f t="shared" si="1"/>
        <v>0.42000000000007276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67093.63</v>
      </c>
      <c r="D190" s="2">
        <f>'PR-RAS'!E194</f>
        <v>38032.370000000003</v>
      </c>
      <c r="E190" s="2">
        <v>0</v>
      </c>
      <c r="F190" s="2">
        <v>0</v>
      </c>
      <c r="G190" s="3">
        <f t="shared" si="0"/>
        <v>27056.931929999999</v>
      </c>
      <c r="H190" s="3">
        <f t="shared" si="1"/>
        <v>0.73999999999796273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10297.76</v>
      </c>
      <c r="D191" s="2">
        <f>'PR-RAS'!E195</f>
        <v>3700</v>
      </c>
      <c r="E191" s="2">
        <v>0</v>
      </c>
      <c r="F191" s="2">
        <v>0</v>
      </c>
      <c r="G191" s="3">
        <f t="shared" si="0"/>
        <v>3362.5744000000004</v>
      </c>
      <c r="H191" s="3">
        <f t="shared" si="1"/>
        <v>0.23999999999978172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2152.13</v>
      </c>
      <c r="D192" s="2">
        <f>'PR-RAS'!E196</f>
        <v>2476.9899999999998</v>
      </c>
      <c r="E192" s="2">
        <v>0</v>
      </c>
      <c r="F192" s="2">
        <v>0</v>
      </c>
      <c r="G192" s="3">
        <f t="shared" si="0"/>
        <v>1357.26701</v>
      </c>
      <c r="H192" s="3">
        <f t="shared" si="1"/>
        <v>0.14000000000032742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921.42</v>
      </c>
      <c r="D193" s="2">
        <f>'PR-RAS'!E197</f>
        <v>1812.58</v>
      </c>
      <c r="E193" s="2">
        <v>0</v>
      </c>
      <c r="F193" s="2">
        <v>0</v>
      </c>
      <c r="G193" s="3">
        <f t="shared" si="0"/>
        <v>872.94335999999998</v>
      </c>
      <c r="H193" s="3">
        <f t="shared" si="1"/>
        <v>0.84000000000003183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730</v>
      </c>
      <c r="D194" s="2">
        <f>'PR-RAS'!E198</f>
        <v>4509</v>
      </c>
      <c r="E194" s="2">
        <v>0</v>
      </c>
      <c r="F194" s="2">
        <v>0</v>
      </c>
      <c r="G194" s="3">
        <f t="shared" si="0"/>
        <v>1881.364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3238.39</v>
      </c>
      <c r="D195" s="2">
        <f>'PR-RAS'!E199</f>
        <v>8262.01</v>
      </c>
      <c r="E195" s="2">
        <v>0</v>
      </c>
      <c r="F195" s="2">
        <v>0</v>
      </c>
      <c r="G195" s="3">
        <f t="shared" si="0"/>
        <v>3833.9075400000002</v>
      </c>
      <c r="H195" s="3">
        <f t="shared" si="1"/>
        <v>0.40000000000009095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49753.93</v>
      </c>
      <c r="D197" s="2">
        <f>'PR-RAS'!E201</f>
        <v>17271.79</v>
      </c>
      <c r="E197" s="2">
        <v>0</v>
      </c>
      <c r="F197" s="2">
        <v>0</v>
      </c>
      <c r="G197" s="3">
        <f t="shared" si="0"/>
        <v>16522.311960000003</v>
      </c>
      <c r="H197" s="3">
        <f t="shared" si="1"/>
        <v>0.27999999999883585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6111.38</v>
      </c>
      <c r="D198" s="2">
        <f>'PR-RAS'!E202</f>
        <v>11451.48</v>
      </c>
      <c r="E198" s="2">
        <v>0</v>
      </c>
      <c r="F198" s="2">
        <v>0</v>
      </c>
      <c r="G198" s="3">
        <f t="shared" si="0"/>
        <v>5715.8249800000003</v>
      </c>
      <c r="H198" s="3">
        <f t="shared" si="1"/>
        <v>0.85999999999967258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4548.29</v>
      </c>
      <c r="D204" s="2">
        <f>'PR-RAS'!E208</f>
        <v>8668.33</v>
      </c>
      <c r="E204" s="2">
        <v>0</v>
      </c>
      <c r="F204" s="2">
        <v>0</v>
      </c>
      <c r="G204" s="3">
        <f t="shared" si="0"/>
        <v>4442.6448500000006</v>
      </c>
      <c r="H204" s="3">
        <f t="shared" si="1"/>
        <v>0.61999999999989086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4548.29</v>
      </c>
      <c r="D207" s="2">
        <f>'PR-RAS'!E211</f>
        <v>8668.33</v>
      </c>
      <c r="E207" s="2">
        <v>0</v>
      </c>
      <c r="F207" s="2">
        <v>0</v>
      </c>
      <c r="G207" s="3">
        <f t="shared" si="0"/>
        <v>4508.2996999999996</v>
      </c>
      <c r="H207" s="3">
        <f t="shared" si="1"/>
        <v>0.61999999999989086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1563.09</v>
      </c>
      <c r="D212" s="2">
        <f>'PR-RAS'!E216</f>
        <v>2783.1499999999996</v>
      </c>
      <c r="E212" s="2">
        <v>0</v>
      </c>
      <c r="F212" s="2">
        <v>0</v>
      </c>
      <c r="G212" s="3">
        <f t="shared" si="0"/>
        <v>1504.3012899999999</v>
      </c>
      <c r="H212" s="3">
        <f t="shared" si="1"/>
        <v>0.23999999999955435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1534.92</v>
      </c>
      <c r="D213" s="2">
        <f>'PR-RAS'!E217</f>
        <v>2772.72</v>
      </c>
      <c r="E213" s="2">
        <v>0</v>
      </c>
      <c r="F213" s="2">
        <v>0</v>
      </c>
      <c r="G213" s="3">
        <f t="shared" si="0"/>
        <v>1501.0363199999999</v>
      </c>
      <c r="H213" s="3">
        <f t="shared" si="1"/>
        <v>0.36000000000012733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11.57</v>
      </c>
      <c r="D215" s="2">
        <f>'PR-RAS'!E219</f>
        <v>2.68</v>
      </c>
      <c r="E215" s="2">
        <v>0</v>
      </c>
      <c r="F215" s="2">
        <v>0</v>
      </c>
      <c r="G215" s="3">
        <f t="shared" si="0"/>
        <v>3.6230199999999999</v>
      </c>
      <c r="H215" s="3">
        <f t="shared" si="1"/>
        <v>0.74999999999999956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16.600000000000001</v>
      </c>
      <c r="D216" s="2">
        <f>'PR-RAS'!E220</f>
        <v>7.75</v>
      </c>
      <c r="E216" s="2">
        <v>0</v>
      </c>
      <c r="F216" s="2">
        <v>0</v>
      </c>
      <c r="G216" s="3">
        <f t="shared" si="0"/>
        <v>6.9015000000000004</v>
      </c>
      <c r="H216" s="3">
        <f t="shared" si="1"/>
        <v>0.64999999999999858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20670.05</v>
      </c>
      <c r="D226" s="2">
        <f>'PR-RAS'!E230</f>
        <v>25588.06</v>
      </c>
      <c r="E226" s="2">
        <v>0</v>
      </c>
      <c r="F226" s="2">
        <v>0</v>
      </c>
      <c r="G226" s="3">
        <f t="shared" si="0"/>
        <v>16165.38825</v>
      </c>
      <c r="H226" s="3">
        <f t="shared" si="1"/>
        <v>0.11000000000058208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20670.05</v>
      </c>
      <c r="D242" s="2">
        <f>'PR-RAS'!E246</f>
        <v>25588.06</v>
      </c>
      <c r="E242" s="2">
        <v>0</v>
      </c>
      <c r="F242" s="2">
        <v>0</v>
      </c>
      <c r="G242" s="3">
        <f t="shared" si="0"/>
        <v>17314.92697</v>
      </c>
      <c r="H242" s="3">
        <f t="shared" si="1"/>
        <v>0.11000000000058208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20670.05</v>
      </c>
      <c r="D243" s="2">
        <f>'PR-RAS'!E247</f>
        <v>25588.06</v>
      </c>
      <c r="E243" s="2">
        <v>0</v>
      </c>
      <c r="F243" s="2">
        <v>0</v>
      </c>
      <c r="G243" s="3">
        <f t="shared" si="0"/>
        <v>17386.773139999998</v>
      </c>
      <c r="H243" s="3">
        <f t="shared" si="1"/>
        <v>0.11000000000058208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18631.95</v>
      </c>
      <c r="D258" s="2">
        <f>'PR-RAS'!E262</f>
        <v>23217.66</v>
      </c>
      <c r="E258" s="2">
        <v>0</v>
      </c>
      <c r="F258" s="2">
        <v>0</v>
      </c>
      <c r="G258" s="3">
        <f t="shared" si="0"/>
        <v>16722.288390000002</v>
      </c>
      <c r="H258" s="3">
        <f t="shared" si="1"/>
        <v>0.38999999999941792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18631.95</v>
      </c>
      <c r="D265" s="2">
        <f>'PR-RAS'!E269</f>
        <v>23217.66</v>
      </c>
      <c r="E265" s="2">
        <v>0</v>
      </c>
      <c r="F265" s="2">
        <v>0</v>
      </c>
      <c r="G265" s="3">
        <f t="shared" si="0"/>
        <v>17177.759280000002</v>
      </c>
      <c r="H265" s="3">
        <f t="shared" si="1"/>
        <v>0.38999999999941792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13623</v>
      </c>
      <c r="D266" s="2">
        <f>'PR-RAS'!E270</f>
        <v>18802.45</v>
      </c>
      <c r="E266" s="2">
        <v>0</v>
      </c>
      <c r="F266" s="2">
        <v>0</v>
      </c>
      <c r="G266" s="3">
        <f t="shared" si="0"/>
        <v>13575.393500000002</v>
      </c>
      <c r="H266" s="3">
        <f t="shared" si="1"/>
        <v>0.4500000000007276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5008.95</v>
      </c>
      <c r="D267" s="2">
        <f>'PR-RAS'!E271</f>
        <v>4415.21</v>
      </c>
      <c r="E267" s="2">
        <v>0</v>
      </c>
      <c r="F267" s="2">
        <v>0</v>
      </c>
      <c r="G267" s="3">
        <f t="shared" si="0"/>
        <v>3681.2724199999998</v>
      </c>
      <c r="H267" s="3">
        <f t="shared" si="1"/>
        <v>0.26000000000021828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92307.46</v>
      </c>
      <c r="D269" s="2">
        <f>'PR-RAS'!E273</f>
        <v>131413.15</v>
      </c>
      <c r="E269" s="2">
        <v>0</v>
      </c>
      <c r="F269" s="2">
        <v>0</v>
      </c>
      <c r="G269" s="3">
        <f t="shared" si="0"/>
        <v>95175.847680000006</v>
      </c>
      <c r="H269" s="3">
        <f t="shared" si="1"/>
        <v>0.61000000000058208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92307.46</v>
      </c>
      <c r="D270" s="2">
        <f>'PR-RAS'!E274</f>
        <v>101862.9</v>
      </c>
      <c r="E270" s="2">
        <v>0</v>
      </c>
      <c r="F270" s="2">
        <v>0</v>
      </c>
      <c r="G270" s="3">
        <f t="shared" si="0"/>
        <v>79632.946940000009</v>
      </c>
      <c r="H270" s="3">
        <f t="shared" si="1"/>
        <v>0.56000000001222361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92307.46</v>
      </c>
      <c r="D271" s="2">
        <f>'PR-RAS'!E275</f>
        <v>101862.9</v>
      </c>
      <c r="E271" s="2">
        <v>0</v>
      </c>
      <c r="F271" s="2">
        <v>0</v>
      </c>
      <c r="G271" s="3">
        <f t="shared" si="0"/>
        <v>79928.980200000005</v>
      </c>
      <c r="H271" s="3">
        <f t="shared" si="1"/>
        <v>0.56000000001222361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29550.25</v>
      </c>
      <c r="E274" s="2">
        <v>0</v>
      </c>
      <c r="F274" s="2">
        <v>0</v>
      </c>
      <c r="G274" s="3">
        <f t="shared" si="0"/>
        <v>16134.436500000002</v>
      </c>
      <c r="H274" s="3">
        <f t="shared" si="1"/>
        <v>0.25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29550.25</v>
      </c>
      <c r="E277" s="2">
        <v>0</v>
      </c>
      <c r="F277" s="2">
        <v>0</v>
      </c>
      <c r="G277" s="3">
        <f t="shared" si="12"/>
        <v>16311.738000000001</v>
      </c>
      <c r="H277" s="3">
        <f t="shared" si="13"/>
        <v>0.25</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641599.67000000004</v>
      </c>
      <c r="D295" s="2">
        <f>'PR-RAS'!E299</f>
        <v>804645.79</v>
      </c>
      <c r="E295" s="2">
        <v>0</v>
      </c>
      <c r="F295" s="2">
        <v>0</v>
      </c>
      <c r="G295" s="3">
        <f t="shared" si="12"/>
        <v>661762.02749999997</v>
      </c>
      <c r="H295" s="3">
        <f t="shared" si="13"/>
        <v>0.53999999992083758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61119</v>
      </c>
      <c r="D296" s="2">
        <f>'PR-RAS'!E300</f>
        <v>244352.89999999991</v>
      </c>
      <c r="E296" s="2">
        <v>0</v>
      </c>
      <c r="F296" s="2">
        <v>0</v>
      </c>
      <c r="G296" s="3">
        <f t="shared" si="12"/>
        <v>162198.31599999993</v>
      </c>
      <c r="H296" s="3">
        <f t="shared" si="13"/>
        <v>0.10000000009313226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29451.96</v>
      </c>
      <c r="D299" s="2">
        <f>'PR-RAS'!E303</f>
        <v>36424.15</v>
      </c>
      <c r="E299" s="2">
        <v>0</v>
      </c>
      <c r="F299" s="2">
        <v>0</v>
      </c>
      <c r="G299" s="3">
        <f t="shared" si="12"/>
        <v>30485.477480000001</v>
      </c>
      <c r="H299" s="3">
        <f t="shared" si="13"/>
        <v>0.19000000000232831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27283.61</v>
      </c>
      <c r="D300" s="2">
        <f>'PR-RAS'!E304</f>
        <v>55936.06</v>
      </c>
      <c r="E300" s="2">
        <v>0</v>
      </c>
      <c r="F300" s="2">
        <v>0</v>
      </c>
      <c r="G300" s="3">
        <f t="shared" si="12"/>
        <v>41607.563269999991</v>
      </c>
      <c r="H300" s="3">
        <f t="shared" si="13"/>
        <v>0.44999999999708962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6912.5</v>
      </c>
      <c r="D303" s="2">
        <f>'PR-RAS'!E308</f>
        <v>35.909999999999997</v>
      </c>
      <c r="E303" s="2">
        <v>0</v>
      </c>
      <c r="F303" s="2">
        <v>0</v>
      </c>
      <c r="G303" s="3">
        <f t="shared" si="12"/>
        <v>2109.2646399999999</v>
      </c>
      <c r="H303" s="3">
        <f t="shared" si="13"/>
        <v>0.59000000000000341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6869.38</v>
      </c>
      <c r="D304" s="2">
        <f>'PR-RAS'!E309</f>
        <v>0</v>
      </c>
      <c r="E304" s="2">
        <v>0</v>
      </c>
      <c r="F304" s="2">
        <v>0</v>
      </c>
      <c r="G304" s="3">
        <f t="shared" si="12"/>
        <v>2081.4221400000001</v>
      </c>
      <c r="H304" s="3">
        <f t="shared" si="13"/>
        <v>0.38000000000010914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6869.38</v>
      </c>
      <c r="D305" s="2">
        <f>'PR-RAS'!E310</f>
        <v>0</v>
      </c>
      <c r="E305" s="2">
        <v>0</v>
      </c>
      <c r="F305" s="2">
        <v>0</v>
      </c>
      <c r="G305" s="3">
        <f t="shared" si="12"/>
        <v>2088.2915199999998</v>
      </c>
      <c r="H305" s="3">
        <f t="shared" si="13"/>
        <v>0.38000000000010914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6869.38</v>
      </c>
      <c r="D306" s="2">
        <f>'PR-RAS'!E311</f>
        <v>0</v>
      </c>
      <c r="E306" s="2">
        <v>0</v>
      </c>
      <c r="F306" s="2">
        <v>0</v>
      </c>
      <c r="G306" s="3">
        <f t="shared" si="12"/>
        <v>2095.1608999999999</v>
      </c>
      <c r="H306" s="3">
        <f t="shared" si="13"/>
        <v>0.38000000000010914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43.12</v>
      </c>
      <c r="D316" s="2">
        <f>'PR-RAS'!E321</f>
        <v>35.909999999999997</v>
      </c>
      <c r="E316" s="2">
        <v>0</v>
      </c>
      <c r="F316" s="2">
        <v>0</v>
      </c>
      <c r="G316" s="3">
        <f t="shared" si="12"/>
        <v>36.206099999999999</v>
      </c>
      <c r="H316" s="3">
        <f t="shared" si="13"/>
        <v>0.21000000000000085</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43.12</v>
      </c>
      <c r="D317" s="2">
        <f>'PR-RAS'!E322</f>
        <v>35.909999999999997</v>
      </c>
      <c r="E317" s="2">
        <v>0</v>
      </c>
      <c r="F317" s="2">
        <v>0</v>
      </c>
      <c r="G317" s="3">
        <f t="shared" si="12"/>
        <v>36.321039999999996</v>
      </c>
      <c r="H317" s="3">
        <f t="shared" si="13"/>
        <v>0.21000000000000085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43.12</v>
      </c>
      <c r="D318" s="2">
        <f>'PR-RAS'!E323</f>
        <v>35.909999999999997</v>
      </c>
      <c r="E318" s="2">
        <v>0</v>
      </c>
      <c r="F318" s="2">
        <v>0</v>
      </c>
      <c r="G318" s="3">
        <f t="shared" si="12"/>
        <v>36.435980000000001</v>
      </c>
      <c r="H318" s="3">
        <f t="shared" si="13"/>
        <v>0.21000000000000085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14499.609999999999</v>
      </c>
      <c r="D355" s="2">
        <f>'PR-RAS'!E360</f>
        <v>134470.07</v>
      </c>
      <c r="E355" s="2">
        <v>0</v>
      </c>
      <c r="F355" s="2">
        <v>0</v>
      </c>
      <c r="G355" s="3">
        <f t="shared" si="12"/>
        <v>100337.6715</v>
      </c>
      <c r="H355" s="3">
        <f t="shared" si="13"/>
        <v>0.46000000000822183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4572.7299999999996</v>
      </c>
      <c r="D368" s="2">
        <f>'PR-RAS'!E373</f>
        <v>134470.07</v>
      </c>
      <c r="E368" s="2">
        <v>0</v>
      </c>
      <c r="F368" s="2">
        <v>0</v>
      </c>
      <c r="G368" s="3">
        <f t="shared" si="12"/>
        <v>100379.22328999999</v>
      </c>
      <c r="H368" s="3">
        <f t="shared" si="13"/>
        <v>0.34000000000742148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4162.5</v>
      </c>
      <c r="D369" s="2">
        <f>'PR-RAS'!E374</f>
        <v>54778.17</v>
      </c>
      <c r="E369" s="2">
        <v>0</v>
      </c>
      <c r="F369" s="2">
        <v>0</v>
      </c>
      <c r="G369" s="3">
        <f t="shared" si="12"/>
        <v>41848.53312</v>
      </c>
      <c r="H369" s="3">
        <f t="shared" si="13"/>
        <v>0.66999999999825377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2362.5</v>
      </c>
      <c r="D371" s="2">
        <f>'PR-RAS'!E376</f>
        <v>24545.83</v>
      </c>
      <c r="E371" s="2">
        <v>0</v>
      </c>
      <c r="F371" s="2">
        <v>0</v>
      </c>
      <c r="G371" s="3">
        <f t="shared" si="12"/>
        <v>19038.039199999999</v>
      </c>
      <c r="H371" s="3">
        <f t="shared" si="13"/>
        <v>0.66999999999825377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1800</v>
      </c>
      <c r="D372" s="2">
        <f>'PR-RAS'!E377</f>
        <v>0</v>
      </c>
      <c r="E372" s="2">
        <v>0</v>
      </c>
      <c r="F372" s="2">
        <v>0</v>
      </c>
      <c r="G372" s="3">
        <f t="shared" si="12"/>
        <v>667.8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30232.34</v>
      </c>
      <c r="E373" s="2">
        <v>0</v>
      </c>
      <c r="F373" s="2">
        <v>0</v>
      </c>
      <c r="G373" s="3">
        <f t="shared" si="12"/>
        <v>22492.860959999998</v>
      </c>
      <c r="H373" s="3">
        <f t="shared" si="13"/>
        <v>0.34000000000014552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410.23</v>
      </c>
      <c r="D374" s="2">
        <f>'PR-RAS'!E379</f>
        <v>0</v>
      </c>
      <c r="E374" s="2">
        <v>0</v>
      </c>
      <c r="F374" s="2">
        <v>0</v>
      </c>
      <c r="G374" s="3">
        <f t="shared" si="12"/>
        <v>153.01579000000001</v>
      </c>
      <c r="H374" s="3">
        <f t="shared" si="13"/>
        <v>0.23000000000001819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410.23</v>
      </c>
      <c r="D375" s="2">
        <f>'PR-RAS'!E380</f>
        <v>0</v>
      </c>
      <c r="E375" s="2">
        <v>0</v>
      </c>
      <c r="F375" s="2">
        <v>0</v>
      </c>
      <c r="G375" s="3">
        <f t="shared" si="12"/>
        <v>153.42601999999999</v>
      </c>
      <c r="H375" s="3">
        <f t="shared" si="13"/>
        <v>0.23000000000001819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79691.899999999994</v>
      </c>
      <c r="E396" s="2">
        <v>0</v>
      </c>
      <c r="F396" s="2">
        <v>0</v>
      </c>
      <c r="G396" s="3">
        <f t="shared" si="12"/>
        <v>62956.600999999995</v>
      </c>
      <c r="H396" s="3">
        <f t="shared" si="13"/>
        <v>0.10000000000582077</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29225</v>
      </c>
      <c r="E399" s="2">
        <v>0</v>
      </c>
      <c r="F399" s="2">
        <v>0</v>
      </c>
      <c r="G399" s="3">
        <f t="shared" si="12"/>
        <v>23263.100000000002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50466.9</v>
      </c>
      <c r="E400" s="2">
        <v>0</v>
      </c>
      <c r="F400" s="2">
        <v>0</v>
      </c>
      <c r="G400" s="3">
        <f t="shared" si="12"/>
        <v>40272.586200000005</v>
      </c>
      <c r="H400" s="3">
        <f t="shared" si="13"/>
        <v>9.9999999998544808E-2</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9926.8799999999992</v>
      </c>
      <c r="D407" s="2">
        <f>'PR-RAS'!E412</f>
        <v>0</v>
      </c>
      <c r="E407" s="2">
        <v>0</v>
      </c>
      <c r="F407" s="2">
        <v>0</v>
      </c>
      <c r="G407" s="3">
        <f t="shared" si="12"/>
        <v>4030.3132799999998</v>
      </c>
      <c r="H407" s="3">
        <f t="shared" si="13"/>
        <v>0.12000000000080036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9926.8799999999992</v>
      </c>
      <c r="D408" s="2">
        <f>'PR-RAS'!E413</f>
        <v>0</v>
      </c>
      <c r="E408" s="2">
        <v>0</v>
      </c>
      <c r="F408" s="2">
        <v>0</v>
      </c>
      <c r="G408" s="3">
        <f t="shared" si="12"/>
        <v>4040.2401599999994</v>
      </c>
      <c r="H408" s="3">
        <f t="shared" si="13"/>
        <v>0.12000000000080036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7587.1099999999988</v>
      </c>
      <c r="D413" s="2">
        <f>'PR-RAS'!E418</f>
        <v>134434.16</v>
      </c>
      <c r="E413" s="2">
        <v>0</v>
      </c>
      <c r="F413" s="2">
        <v>0</v>
      </c>
      <c r="G413" s="3">
        <f t="shared" si="12"/>
        <v>113899.63715999998</v>
      </c>
      <c r="H413" s="3">
        <f t="shared" si="13"/>
        <v>0.27000000000225555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161161.71</v>
      </c>
      <c r="D415" s="2">
        <f>'PR-RAS'!E420</f>
        <v>0</v>
      </c>
      <c r="E415" s="2">
        <v>0</v>
      </c>
      <c r="F415" s="2">
        <v>0</v>
      </c>
      <c r="G415" s="3">
        <f t="shared" si="12"/>
        <v>66720.947939999998</v>
      </c>
      <c r="H415" s="3">
        <f t="shared" si="13"/>
        <v>0.29000000000814907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423.82</v>
      </c>
      <c r="D416" s="2">
        <f>'PR-RAS'!E421</f>
        <v>364.21</v>
      </c>
      <c r="E416" s="2">
        <v>0</v>
      </c>
      <c r="F416" s="2">
        <v>0</v>
      </c>
      <c r="G416" s="3">
        <f t="shared" si="12"/>
        <v>478.17959999999999</v>
      </c>
      <c r="H416" s="3">
        <f t="shared" si="13"/>
        <v>0.38999999999998636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709631.17</v>
      </c>
      <c r="D417" s="2">
        <f>'PR-RAS'!E422</f>
        <v>1049034.5999999999</v>
      </c>
      <c r="E417" s="2">
        <v>0</v>
      </c>
      <c r="F417" s="2">
        <v>0</v>
      </c>
      <c r="G417" s="3">
        <f t="shared" si="12"/>
        <v>1168003.3539199999</v>
      </c>
      <c r="H417" s="3">
        <f t="shared" si="13"/>
        <v>0.5700000001816079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656099.28</v>
      </c>
      <c r="D418" s="2">
        <f>'PR-RAS'!E423</f>
        <v>939115.8600000001</v>
      </c>
      <c r="E418" s="2">
        <v>0</v>
      </c>
      <c r="F418" s="2">
        <v>0</v>
      </c>
      <c r="G418" s="3">
        <f t="shared" si="12"/>
        <v>1056816.027</v>
      </c>
      <c r="H418" s="3">
        <f t="shared" si="13"/>
        <v>0.41999999992549419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53531.890000000014</v>
      </c>
      <c r="D419" s="2">
        <f>'PR-RAS'!E424</f>
        <v>109918.73999999976</v>
      </c>
      <c r="E419" s="2">
        <v>0</v>
      </c>
      <c r="F419" s="2">
        <v>0</v>
      </c>
      <c r="G419" s="3">
        <f t="shared" si="12"/>
        <v>114268.39665999979</v>
      </c>
      <c r="H419" s="3">
        <f t="shared" si="13"/>
        <v>0.37000000022817403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190613.66999999998</v>
      </c>
      <c r="D422" s="2">
        <f>'PR-RAS'!E427</f>
        <v>36424.15</v>
      </c>
      <c r="E422" s="2">
        <v>0</v>
      </c>
      <c r="F422" s="2">
        <v>0</v>
      </c>
      <c r="G422" s="3">
        <f t="shared" si="12"/>
        <v>110917.48936999998</v>
      </c>
      <c r="H422" s="3">
        <f t="shared" si="13"/>
        <v>0.48000000001775334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27707.43</v>
      </c>
      <c r="D423" s="2">
        <f>'PR-RAS'!E428</f>
        <v>56300.27</v>
      </c>
      <c r="E423" s="2">
        <v>0</v>
      </c>
      <c r="F423" s="2">
        <v>0</v>
      </c>
      <c r="G423" s="3">
        <f t="shared" si="12"/>
        <v>59209.963340000002</v>
      </c>
      <c r="H423" s="3">
        <f t="shared" si="13"/>
        <v>0.69999999999708962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200000</v>
      </c>
      <c r="D424" s="2">
        <f>'PR-RAS'!E430</f>
        <v>0</v>
      </c>
      <c r="E424" s="2">
        <v>0</v>
      </c>
      <c r="F424" s="2">
        <v>0</v>
      </c>
      <c r="G424" s="3">
        <f t="shared" si="12"/>
        <v>84600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200000</v>
      </c>
      <c r="D485" s="2">
        <f>'PR-RAS'!E491</f>
        <v>0</v>
      </c>
      <c r="E485" s="2">
        <v>0</v>
      </c>
      <c r="F485" s="2">
        <v>0</v>
      </c>
      <c r="G485" s="3">
        <f t="shared" si="12"/>
        <v>96800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200000</v>
      </c>
      <c r="D496" s="2">
        <f>'PR-RAS'!E502</f>
        <v>0</v>
      </c>
      <c r="E496" s="2">
        <v>0</v>
      </c>
      <c r="F496" s="2">
        <v>0</v>
      </c>
      <c r="G496" s="3">
        <f t="shared" si="12"/>
        <v>99000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200000</v>
      </c>
      <c r="D497" s="2">
        <f>'PR-RAS'!E503</f>
        <v>0</v>
      </c>
      <c r="E497" s="2">
        <v>0</v>
      </c>
      <c r="F497" s="2">
        <v>0</v>
      </c>
      <c r="G497" s="3">
        <f t="shared" si="12"/>
        <v>99200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133223.85999999999</v>
      </c>
      <c r="D529" s="2">
        <f>'PR-RAS'!E535</f>
        <v>33223.86</v>
      </c>
      <c r="E529" s="2">
        <v>0</v>
      </c>
      <c r="F529" s="2">
        <v>0</v>
      </c>
      <c r="G529" s="3">
        <f t="shared" ref="G529:G836" si="14">(B529/1000)*(C529*1+D529*2)</f>
        <v>105426.59423999999</v>
      </c>
      <c r="H529" s="3">
        <f t="shared" ref="H529:H836" si="15">ABS(C529-ROUND(C529,0))+ABS(D529-ROUND(D529,0))</f>
        <v>0.28000000001338776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133223.85999999999</v>
      </c>
      <c r="D591" s="2">
        <f>'PR-RAS'!E597</f>
        <v>33223.86</v>
      </c>
      <c r="E591" s="2">
        <v>0</v>
      </c>
      <c r="F591" s="2">
        <v>0</v>
      </c>
      <c r="G591" s="3">
        <f t="shared" si="14"/>
        <v>117806.23219999998</v>
      </c>
      <c r="H591" s="3">
        <f t="shared" si="15"/>
        <v>0.28000000001338776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133223.85999999999</v>
      </c>
      <c r="D603" s="2">
        <f>'PR-RAS'!E609</f>
        <v>33223.86</v>
      </c>
      <c r="E603" s="2">
        <v>0</v>
      </c>
      <c r="F603" s="2">
        <v>0</v>
      </c>
      <c r="G603" s="3">
        <f t="shared" si="14"/>
        <v>120202.29115999999</v>
      </c>
      <c r="H603" s="3">
        <f t="shared" si="15"/>
        <v>0.28000000001338776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133223.85999999999</v>
      </c>
      <c r="D604" s="2">
        <f>'PR-RAS'!E610</f>
        <v>33223.86</v>
      </c>
      <c r="E604" s="2">
        <v>0</v>
      </c>
      <c r="F604" s="2">
        <v>0</v>
      </c>
      <c r="G604" s="3">
        <f t="shared" si="14"/>
        <v>120401.96273999999</v>
      </c>
      <c r="H604" s="3">
        <f t="shared" si="15"/>
        <v>0.28000000001338776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66776.140000000014</v>
      </c>
      <c r="D633" s="2">
        <f>'PR-RAS'!E639</f>
        <v>0</v>
      </c>
      <c r="E633" s="2">
        <v>0</v>
      </c>
      <c r="F633" s="2">
        <v>0</v>
      </c>
      <c r="G633" s="3">
        <f t="shared" si="14"/>
        <v>42202.520480000007</v>
      </c>
      <c r="H633" s="3">
        <f t="shared" si="15"/>
        <v>0.14000000001396984</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33223.86</v>
      </c>
      <c r="E634" s="2">
        <v>0</v>
      </c>
      <c r="F634" s="2">
        <v>0</v>
      </c>
      <c r="G634" s="3">
        <f t="shared" si="14"/>
        <v>42061.406759999998</v>
      </c>
      <c r="H634" s="3">
        <f t="shared" si="15"/>
        <v>0.13999999999941792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73615.42</v>
      </c>
      <c r="E635" s="2">
        <v>0</v>
      </c>
      <c r="F635" s="2">
        <v>0</v>
      </c>
      <c r="G635" s="3">
        <f t="shared" si="14"/>
        <v>93344.352559999999</v>
      </c>
      <c r="H635" s="3">
        <f t="shared" si="15"/>
        <v>0.41999999999825377</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172166.79</v>
      </c>
      <c r="D636" s="2">
        <f>'PR-RAS'!E642</f>
        <v>0</v>
      </c>
      <c r="E636" s="2">
        <v>0</v>
      </c>
      <c r="F636" s="2">
        <v>0</v>
      </c>
      <c r="G636" s="3">
        <f t="shared" si="14"/>
        <v>109325.91165000001</v>
      </c>
      <c r="H636" s="3">
        <f t="shared" si="15"/>
        <v>0.20999999999185093</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909631.17</v>
      </c>
      <c r="D637" s="2">
        <f>'PR-RAS'!E643</f>
        <v>1049034.5999999999</v>
      </c>
      <c r="E637" s="2">
        <v>0</v>
      </c>
      <c r="F637" s="2">
        <v>0</v>
      </c>
      <c r="G637" s="3">
        <f t="shared" si="14"/>
        <v>1912897.4353199997</v>
      </c>
      <c r="H637" s="3">
        <f t="shared" si="15"/>
        <v>0.5700000001816079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789323.14</v>
      </c>
      <c r="D638" s="2">
        <f>'PR-RAS'!E644</f>
        <v>972339.72000000009</v>
      </c>
      <c r="E638" s="2">
        <v>0</v>
      </c>
      <c r="F638" s="2">
        <v>0</v>
      </c>
      <c r="G638" s="3">
        <f t="shared" si="14"/>
        <v>1741559.6434600002</v>
      </c>
      <c r="H638" s="3">
        <f t="shared" si="15"/>
        <v>0.41999999992549419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120308.03000000003</v>
      </c>
      <c r="D639" s="2">
        <f>'PR-RAS'!E645</f>
        <v>76694.879999999772</v>
      </c>
      <c r="E639" s="2">
        <v>0</v>
      </c>
      <c r="F639" s="2">
        <v>0</v>
      </c>
      <c r="G639" s="3">
        <f t="shared" si="14"/>
        <v>174619.19001999972</v>
      </c>
      <c r="H639" s="3">
        <f t="shared" si="15"/>
        <v>0.15000000025611371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37191.269999999997</v>
      </c>
      <c r="E641" s="2">
        <v>0</v>
      </c>
      <c r="F641" s="2">
        <v>0</v>
      </c>
      <c r="G641" s="3">
        <f t="shared" si="14"/>
        <v>47604.825599999996</v>
      </c>
      <c r="H641" s="3">
        <f t="shared" si="15"/>
        <v>0.26999999999679858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362780.45999999996</v>
      </c>
      <c r="D642" s="2">
        <f>'PR-RAS'!E648</f>
        <v>0</v>
      </c>
      <c r="E642" s="2">
        <v>0</v>
      </c>
      <c r="F642" s="2">
        <v>0</v>
      </c>
      <c r="G642" s="3">
        <f t="shared" si="14"/>
        <v>232542.27485999998</v>
      </c>
      <c r="H642" s="3">
        <f t="shared" si="15"/>
        <v>0.4599999999627471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113886.14999999976</v>
      </c>
      <c r="E643" s="2">
        <v>0</v>
      </c>
      <c r="F643" s="2">
        <v>0</v>
      </c>
      <c r="G643" s="3">
        <f t="shared" si="14"/>
        <v>146229.8165999997</v>
      </c>
      <c r="H643" s="3">
        <f t="shared" si="15"/>
        <v>0.14999999976134859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242472.42999999993</v>
      </c>
      <c r="D644" s="2">
        <f>'PR-RAS'!E650</f>
        <v>0</v>
      </c>
      <c r="E644" s="2">
        <v>0</v>
      </c>
      <c r="F644" s="2">
        <v>0</v>
      </c>
      <c r="G644" s="3">
        <f t="shared" si="14"/>
        <v>155909.77248999997</v>
      </c>
      <c r="H644" s="3">
        <f t="shared" si="15"/>
        <v>0.42999999993480742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28997.83</v>
      </c>
      <c r="D646" s="2">
        <f>'PR-RAS'!E653</f>
        <v>49372.87</v>
      </c>
      <c r="E646" s="2">
        <v>0</v>
      </c>
      <c r="F646" s="2">
        <v>0</v>
      </c>
      <c r="G646" s="3">
        <f t="shared" si="14"/>
        <v>82394.602650000001</v>
      </c>
      <c r="H646" s="3">
        <f t="shared" si="15"/>
        <v>0.29999999999563443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1077728.22</v>
      </c>
      <c r="D647" s="2">
        <f>'PR-RAS'!E654</f>
        <v>1411831.3</v>
      </c>
      <c r="E647" s="2">
        <v>0</v>
      </c>
      <c r="F647" s="2">
        <v>0</v>
      </c>
      <c r="G647" s="3">
        <f t="shared" si="14"/>
        <v>2520298.4697200004</v>
      </c>
      <c r="H647" s="3">
        <f t="shared" si="15"/>
        <v>0.52000000001862645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1049156.43</v>
      </c>
      <c r="D648" s="2">
        <f>'PR-RAS'!E655</f>
        <v>1159771.6100000001</v>
      </c>
      <c r="E648" s="2">
        <v>0</v>
      </c>
      <c r="F648" s="2">
        <v>0</v>
      </c>
      <c r="G648" s="3">
        <f t="shared" si="14"/>
        <v>2179548.6735500004</v>
      </c>
      <c r="H648" s="3">
        <f t="shared" si="15"/>
        <v>0.81999999983236194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57569.620000000112</v>
      </c>
      <c r="D649" s="2">
        <f>'PR-RAS'!E656</f>
        <v>301432.56000000006</v>
      </c>
      <c r="E649" s="2">
        <v>0</v>
      </c>
      <c r="F649" s="2">
        <v>0</v>
      </c>
      <c r="G649" s="3">
        <f t="shared" si="14"/>
        <v>427961.71152000019</v>
      </c>
      <c r="H649" s="3">
        <f t="shared" si="15"/>
        <v>0.81999999983236194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v>
      </c>
      <c r="D651" s="2">
        <f>'PR-RAS'!E658</f>
        <v>23</v>
      </c>
      <c r="E651" s="2">
        <v>0</v>
      </c>
      <c r="F651" s="2">
        <v>0</v>
      </c>
      <c r="G651" s="3">
        <f t="shared" si="14"/>
        <v>43.550000000000004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v>
      </c>
      <c r="D652" s="2">
        <f>'PR-RAS'!E659</f>
        <v>4</v>
      </c>
      <c r="E652" s="2">
        <v>0</v>
      </c>
      <c r="F652" s="2">
        <v>0</v>
      </c>
      <c r="G652" s="3">
        <f t="shared" si="14"/>
        <v>7.1610000000000005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16</v>
      </c>
      <c r="D653" s="2">
        <f>'PR-RAS'!E660</f>
        <v>17</v>
      </c>
      <c r="E653" s="2">
        <v>0</v>
      </c>
      <c r="F653" s="2">
        <v>0</v>
      </c>
      <c r="G653" s="3">
        <f t="shared" si="14"/>
        <v>32.6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1837.84</v>
      </c>
      <c r="D657" s="2">
        <f>'PR-RAS'!E664</f>
        <v>9454.7199999999993</v>
      </c>
      <c r="E657" s="2">
        <v>0</v>
      </c>
      <c r="F657" s="2">
        <v>0</v>
      </c>
      <c r="G657" s="3">
        <f t="shared" si="16"/>
        <v>13610.215679999999</v>
      </c>
      <c r="H657" s="3">
        <f t="shared" si="17"/>
        <v>0.44000000000073669</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4803.2700000000004</v>
      </c>
      <c r="E663" s="2">
        <v>0</v>
      </c>
      <c r="F663" s="2">
        <v>0</v>
      </c>
      <c r="G663" s="3">
        <f t="shared" si="14"/>
        <v>6359.5294800000011</v>
      </c>
      <c r="H663" s="3">
        <f t="shared" si="15"/>
        <v>0.27000000000043656</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18283.990000000002</v>
      </c>
      <c r="D671" s="2">
        <f>'PR-RAS'!E678</f>
        <v>18343.04</v>
      </c>
      <c r="E671" s="2">
        <v>0</v>
      </c>
      <c r="F671" s="2">
        <v>0</v>
      </c>
      <c r="G671" s="3">
        <f t="shared" si="14"/>
        <v>36829.94690000001</v>
      </c>
      <c r="H671" s="3">
        <f t="shared" si="15"/>
        <v>4.9999999999272404E-2</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14804.36</v>
      </c>
      <c r="D677" s="2">
        <f>'PR-RAS'!E684</f>
        <v>6952.07</v>
      </c>
      <c r="E677" s="2">
        <v>0</v>
      </c>
      <c r="F677" s="2">
        <v>0</v>
      </c>
      <c r="G677" s="3">
        <f t="shared" si="14"/>
        <v>19406.946</v>
      </c>
      <c r="H677" s="3">
        <f t="shared" si="15"/>
        <v>0.43000000000029104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50460.24</v>
      </c>
      <c r="E699" s="2">
        <v>0</v>
      </c>
      <c r="F699" s="2">
        <v>0</v>
      </c>
      <c r="G699" s="3">
        <f t="shared" si="14"/>
        <v>70442.495039999994</v>
      </c>
      <c r="H699" s="3">
        <f t="shared" si="15"/>
        <v>0.23999999999796273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2.52</v>
      </c>
      <c r="D705" s="2">
        <f>'PR-RAS'!E712</f>
        <v>2.12</v>
      </c>
      <c r="E705" s="2">
        <v>0</v>
      </c>
      <c r="F705" s="2">
        <v>0</v>
      </c>
      <c r="G705" s="3">
        <f t="shared" si="20"/>
        <v>4.7590399999999997</v>
      </c>
      <c r="H705" s="3">
        <f t="shared" si="21"/>
        <v>0.60000000000000009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64210.65</v>
      </c>
      <c r="D717" s="2">
        <f>'PR-RAS'!E724</f>
        <v>68208.210000000006</v>
      </c>
      <c r="E717" s="2">
        <v>0</v>
      </c>
      <c r="F717" s="2">
        <v>0</v>
      </c>
      <c r="G717" s="3">
        <f t="shared" si="14"/>
        <v>143648.98212</v>
      </c>
      <c r="H717" s="3">
        <f t="shared" si="15"/>
        <v>0.56000000000494765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1500</v>
      </c>
      <c r="D725" s="2">
        <f>'PR-RAS'!E732</f>
        <v>0</v>
      </c>
      <c r="E725" s="2">
        <v>0</v>
      </c>
      <c r="F725" s="2">
        <v>0</v>
      </c>
      <c r="G725" s="3">
        <f t="shared" si="14"/>
        <v>1086</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931.81</v>
      </c>
      <c r="D726" s="2">
        <f>'PR-RAS'!E733</f>
        <v>0</v>
      </c>
      <c r="E726" s="2">
        <v>0</v>
      </c>
      <c r="F726" s="2">
        <v>0</v>
      </c>
      <c r="G726" s="3">
        <f t="shared" si="14"/>
        <v>675.56224999999995</v>
      </c>
      <c r="H726" s="3">
        <f t="shared" si="15"/>
        <v>0.19000000000005457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5329.39</v>
      </c>
      <c r="D727" s="2">
        <f>'PR-RAS'!E734</f>
        <v>7729.09</v>
      </c>
      <c r="E727" s="2">
        <v>0</v>
      </c>
      <c r="F727" s="2">
        <v>0</v>
      </c>
      <c r="G727" s="3">
        <f t="shared" si="14"/>
        <v>15091.775819999999</v>
      </c>
      <c r="H727" s="3">
        <f t="shared" si="15"/>
        <v>0.48000000000047294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229.58</v>
      </c>
      <c r="D729" s="2">
        <f>'PR-RAS'!E736</f>
        <v>117.88</v>
      </c>
      <c r="E729" s="2">
        <v>0</v>
      </c>
      <c r="F729" s="2">
        <v>0</v>
      </c>
      <c r="G729" s="3">
        <f t="shared" si="14"/>
        <v>338.76751999999999</v>
      </c>
      <c r="H729" s="3">
        <f t="shared" si="15"/>
        <v>0.53999999999999204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958.64</v>
      </c>
      <c r="E731" s="2">
        <v>0</v>
      </c>
      <c r="F731" s="2">
        <v>0</v>
      </c>
      <c r="G731" s="3">
        <f t="shared" si="14"/>
        <v>1399.6143999999999</v>
      </c>
      <c r="H731" s="3">
        <f t="shared" si="15"/>
        <v>0.36000000000001364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10297.76</v>
      </c>
      <c r="D734" s="2">
        <f>'PR-RAS'!E741</f>
        <v>3700</v>
      </c>
      <c r="E734" s="2">
        <v>0</v>
      </c>
      <c r="F734" s="2">
        <v>0</v>
      </c>
      <c r="G734" s="3">
        <f t="shared" si="14"/>
        <v>12972.45808</v>
      </c>
      <c r="H734" s="3">
        <f t="shared" si="15"/>
        <v>0.23999999999978172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4548.29</v>
      </c>
      <c r="D753" s="2">
        <f>'PR-RAS'!E760</f>
        <v>8668.33</v>
      </c>
      <c r="E753" s="2">
        <v>0</v>
      </c>
      <c r="F753" s="2">
        <v>0</v>
      </c>
      <c r="G753" s="3">
        <f t="shared" si="14"/>
        <v>16457.482400000001</v>
      </c>
      <c r="H753" s="3">
        <f t="shared" si="15"/>
        <v>0.61999999999989086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1823</v>
      </c>
      <c r="D836" s="2">
        <f>'PR-RAS'!E843</f>
        <v>10802.45</v>
      </c>
      <c r="E836" s="2">
        <v>0</v>
      </c>
      <c r="F836" s="2">
        <v>0</v>
      </c>
      <c r="G836" s="3">
        <f t="shared" si="14"/>
        <v>19562.2965</v>
      </c>
      <c r="H836" s="3">
        <f t="shared" si="15"/>
        <v>0.4500000000007276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1800</v>
      </c>
      <c r="E839" s="2">
        <v>0</v>
      </c>
      <c r="F839" s="2">
        <v>0</v>
      </c>
      <c r="G839" s="3">
        <f t="shared" si="34"/>
        <v>3016.7999999999997</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11800</v>
      </c>
      <c r="D841" s="2">
        <f>'PR-RAS'!E848</f>
        <v>6200</v>
      </c>
      <c r="E841" s="2">
        <v>0</v>
      </c>
      <c r="F841" s="2">
        <v>0</v>
      </c>
      <c r="G841" s="3">
        <f t="shared" si="34"/>
        <v>20328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5008.95</v>
      </c>
      <c r="D844" s="2">
        <f>'PR-RAS'!E851</f>
        <v>4415.21</v>
      </c>
      <c r="E844" s="2">
        <v>0</v>
      </c>
      <c r="F844" s="2">
        <v>0</v>
      </c>
      <c r="G844" s="3">
        <f t="shared" si="34"/>
        <v>11666.588909999999</v>
      </c>
      <c r="H844" s="3">
        <f t="shared" si="35"/>
        <v>0.26000000000021828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200000</v>
      </c>
      <c r="D905" s="2">
        <f>'PR-RAS'!E912</f>
        <v>0</v>
      </c>
      <c r="E905" s="2">
        <v>0</v>
      </c>
      <c r="F905" s="2">
        <v>0</v>
      </c>
      <c r="G905" s="3">
        <f t="shared" si="34"/>
        <v>180800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100000</v>
      </c>
      <c r="D973" s="2">
        <f>'PR-RAS'!E980</f>
        <v>0</v>
      </c>
      <c r="E973" s="2">
        <v>0</v>
      </c>
      <c r="F973" s="2">
        <v>0</v>
      </c>
      <c r="G973" s="3">
        <f t="shared" si="34"/>
        <v>97200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33223.86</v>
      </c>
      <c r="D974" s="2">
        <f>'PR-RAS'!E981</f>
        <v>33223.86</v>
      </c>
      <c r="E974" s="2">
        <v>0</v>
      </c>
      <c r="F974" s="2">
        <v>0</v>
      </c>
      <c r="G974" s="3">
        <f t="shared" si="34"/>
        <v>96980.447339999999</v>
      </c>
      <c r="H974" s="3">
        <f t="shared" si="35"/>
        <v>0.27999999999883585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995157.33</v>
      </c>
      <c r="D1581" s="7"/>
      <c r="E1581" s="7">
        <v>0</v>
      </c>
      <c r="F1581" s="7">
        <v>0</v>
      </c>
      <c r="G1581" s="8">
        <f t="shared" ref="G1581:G1685" si="70">B1581/1000*C1581</f>
        <v>995.15733</v>
      </c>
      <c r="H1581" s="8">
        <f t="shared" ref="H1581:H1685" si="71">ABS(C1581-ROUND(C1581,0))</f>
        <v>0.32999999995809048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945493.59</v>
      </c>
      <c r="D1582" s="2">
        <v>0</v>
      </c>
      <c r="E1582" s="2">
        <v>0</v>
      </c>
      <c r="F1582" s="2">
        <v>0</v>
      </c>
      <c r="G1582" s="3">
        <f t="shared" si="70"/>
        <v>1890.9871800000001</v>
      </c>
      <c r="H1582" s="3">
        <f t="shared" si="71"/>
        <v>0.41000000003259629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801616.93</v>
      </c>
      <c r="D1584" s="2">
        <v>0</v>
      </c>
      <c r="E1584" s="2">
        <v>0</v>
      </c>
      <c r="F1584" s="2">
        <v>0</v>
      </c>
      <c r="G1584" s="3">
        <f t="shared" si="70"/>
        <v>3206.4677200000001</v>
      </c>
      <c r="H1584" s="3">
        <f t="shared" si="71"/>
        <v>6.9999999948777258E-2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331642.42</v>
      </c>
      <c r="D1585" s="2">
        <v>0</v>
      </c>
      <c r="E1585" s="2">
        <v>0</v>
      </c>
      <c r="F1585" s="2">
        <v>0</v>
      </c>
      <c r="G1585" s="3">
        <f t="shared" si="70"/>
        <v>1658.2121</v>
      </c>
      <c r="H1585" s="3">
        <f t="shared" si="71"/>
        <v>0.41999999998370185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302775.45</v>
      </c>
      <c r="D1586" s="2">
        <v>0</v>
      </c>
      <c r="E1586" s="2">
        <v>0</v>
      </c>
      <c r="F1586" s="2">
        <v>0</v>
      </c>
      <c r="G1586" s="3">
        <f t="shared" si="70"/>
        <v>1816.6527000000001</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11120</v>
      </c>
      <c r="D1587" s="2">
        <v>0</v>
      </c>
      <c r="E1587" s="2">
        <v>0</v>
      </c>
      <c r="F1587" s="2">
        <v>0</v>
      </c>
      <c r="G1587" s="3">
        <f t="shared" si="70"/>
        <v>77.84</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16136.21</v>
      </c>
      <c r="D1589" s="2">
        <v>0</v>
      </c>
      <c r="E1589" s="2">
        <v>0</v>
      </c>
      <c r="F1589" s="2">
        <v>0</v>
      </c>
      <c r="G1589" s="3">
        <f>B1589/1000*C1589</f>
        <v>145.22588999999999</v>
      </c>
      <c r="H1589" s="3">
        <f>ABS(C1589-ROUND(C1589,0))</f>
        <v>0.20999999999912689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23217.66</v>
      </c>
      <c r="D1590" s="2">
        <v>0</v>
      </c>
      <c r="E1590" s="2">
        <v>0</v>
      </c>
      <c r="F1590" s="2">
        <v>0</v>
      </c>
      <c r="G1590" s="3">
        <f t="shared" si="70"/>
        <v>232.17660000000001</v>
      </c>
      <c r="H1590" s="3">
        <f t="shared" si="71"/>
        <v>0.34000000000014552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116359.39</v>
      </c>
      <c r="D1591" s="2">
        <v>0</v>
      </c>
      <c r="E1591" s="2">
        <v>0</v>
      </c>
      <c r="F1591" s="2">
        <v>0</v>
      </c>
      <c r="G1591" s="3">
        <f t="shared" si="70"/>
        <v>1279.9532899999999</v>
      </c>
      <c r="H1591" s="3">
        <f t="shared" si="71"/>
        <v>0.38999999999941792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365.8</v>
      </c>
      <c r="D1592" s="2">
        <v>0</v>
      </c>
      <c r="E1592" s="2">
        <v>0</v>
      </c>
      <c r="F1592" s="2">
        <v>0</v>
      </c>
      <c r="G1592" s="3">
        <f t="shared" si="70"/>
        <v>4.3896000000000006</v>
      </c>
      <c r="H1592" s="3">
        <f t="shared" si="71"/>
        <v>0.19999999999998863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105245.07</v>
      </c>
      <c r="D1593" s="2">
        <v>0</v>
      </c>
      <c r="E1593" s="2">
        <v>0</v>
      </c>
      <c r="F1593" s="2">
        <v>0</v>
      </c>
      <c r="G1593" s="3">
        <f t="shared" si="70"/>
        <v>1368.1859099999999</v>
      </c>
      <c r="H1593" s="3">
        <f t="shared" si="71"/>
        <v>7.0000000006984919E-2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38631.589999999997</v>
      </c>
      <c r="D1600" s="2">
        <v>0</v>
      </c>
      <c r="E1600" s="2">
        <v>0</v>
      </c>
      <c r="F1600" s="2">
        <v>0</v>
      </c>
      <c r="G1600" s="3">
        <f>B1600/1000*C1600</f>
        <v>772.6318</v>
      </c>
      <c r="H1600" s="3">
        <f>ABS(C1600-ROUND(C1600,0))</f>
        <v>0.41000000000349246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939734.22999999986</v>
      </c>
      <c r="D1601" s="2">
        <v>0</v>
      </c>
      <c r="E1601" s="2">
        <v>0</v>
      </c>
      <c r="F1601" s="2">
        <v>0</v>
      </c>
      <c r="G1601" s="3">
        <f t="shared" si="70"/>
        <v>19734.418829999999</v>
      </c>
      <c r="H1601" s="3">
        <f t="shared" si="71"/>
        <v>0.22999999986495823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819126.20999999985</v>
      </c>
      <c r="D1603" s="2">
        <v>0</v>
      </c>
      <c r="E1603" s="2">
        <v>0</v>
      </c>
      <c r="F1603" s="2">
        <v>0</v>
      </c>
      <c r="G1603" s="3">
        <f t="shared" si="70"/>
        <v>18839.902829999995</v>
      </c>
      <c r="H1603" s="3">
        <f t="shared" si="71"/>
        <v>0.20999999984633178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329449.69</v>
      </c>
      <c r="D1604" s="2">
        <v>0</v>
      </c>
      <c r="E1604" s="2">
        <v>0</v>
      </c>
      <c r="F1604" s="2">
        <v>0</v>
      </c>
      <c r="G1604" s="3">
        <f t="shared" si="70"/>
        <v>7906.7925599999999</v>
      </c>
      <c r="H1604" s="3">
        <f t="shared" si="71"/>
        <v>0.30999999999767169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315392.15999999997</v>
      </c>
      <c r="D1605" s="2">
        <v>0</v>
      </c>
      <c r="E1605" s="2">
        <v>0</v>
      </c>
      <c r="F1605" s="2">
        <v>0</v>
      </c>
      <c r="G1605" s="3">
        <f t="shared" si="70"/>
        <v>7884.8040000000001</v>
      </c>
      <c r="H1605" s="3">
        <f t="shared" si="71"/>
        <v>0.15999999997438863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10121.07</v>
      </c>
      <c r="D1606" s="2">
        <v>0</v>
      </c>
      <c r="E1606" s="2">
        <v>0</v>
      </c>
      <c r="F1606" s="2">
        <v>0</v>
      </c>
      <c r="G1606" s="3">
        <f t="shared" si="70"/>
        <v>263.14781999999997</v>
      </c>
      <c r="H1606" s="3">
        <f t="shared" si="71"/>
        <v>6.9999999999708962E-2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16118.21</v>
      </c>
      <c r="D1608" s="2">
        <v>0</v>
      </c>
      <c r="E1608" s="2">
        <v>0</v>
      </c>
      <c r="F1608" s="2">
        <v>0</v>
      </c>
      <c r="G1608" s="3">
        <f>B1608/1000*C1608</f>
        <v>451.30987999999996</v>
      </c>
      <c r="H1608" s="3">
        <f>ABS(C1608-ROUND(C1608,0))</f>
        <v>0.20999999999912689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23398.560000000001</v>
      </c>
      <c r="D1609" s="2">
        <v>0</v>
      </c>
      <c r="E1609" s="2">
        <v>0</v>
      </c>
      <c r="F1609" s="2">
        <v>0</v>
      </c>
      <c r="G1609" s="3">
        <f t="shared" si="70"/>
        <v>678.55824000000007</v>
      </c>
      <c r="H1609" s="3">
        <f t="shared" si="71"/>
        <v>0.43999999999869033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123996.18</v>
      </c>
      <c r="D1610" s="2">
        <v>0</v>
      </c>
      <c r="E1610" s="2">
        <v>0</v>
      </c>
      <c r="F1610" s="2">
        <v>0</v>
      </c>
      <c r="G1610" s="3">
        <f t="shared" si="70"/>
        <v>3719.8853999999997</v>
      </c>
      <c r="H1610" s="3">
        <f t="shared" si="71"/>
        <v>0.17999999999301508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650.34</v>
      </c>
      <c r="D1611" s="2">
        <v>0</v>
      </c>
      <c r="E1611" s="2">
        <v>0</v>
      </c>
      <c r="F1611" s="2">
        <v>0</v>
      </c>
      <c r="G1611" s="3">
        <f t="shared" si="70"/>
        <v>20.160540000000001</v>
      </c>
      <c r="H1611" s="3">
        <f t="shared" si="71"/>
        <v>0.34000000000003183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54778.17</v>
      </c>
      <c r="D1612" s="2">
        <v>0</v>
      </c>
      <c r="E1612" s="2">
        <v>0</v>
      </c>
      <c r="F1612" s="2">
        <v>0</v>
      </c>
      <c r="G1612" s="3">
        <f t="shared" si="70"/>
        <v>1752.9014400000001</v>
      </c>
      <c r="H1612" s="3">
        <f t="shared" si="71"/>
        <v>0.16999999999825377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33223.86</v>
      </c>
      <c r="D1613" s="2">
        <v>0</v>
      </c>
      <c r="E1613" s="2">
        <v>0</v>
      </c>
      <c r="F1613" s="2">
        <v>0</v>
      </c>
      <c r="G1613" s="3">
        <f t="shared" si="70"/>
        <v>1096.3873800000001</v>
      </c>
      <c r="H1613" s="3">
        <f t="shared" si="71"/>
        <v>0.13999999999941792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33223.86</v>
      </c>
      <c r="D1617" s="2">
        <v>0</v>
      </c>
      <c r="E1617" s="2">
        <v>0</v>
      </c>
      <c r="F1617" s="2">
        <v>0</v>
      </c>
      <c r="G1617" s="3">
        <f t="shared" si="70"/>
        <v>1229.2828199999999</v>
      </c>
      <c r="H1617" s="3">
        <f t="shared" si="71"/>
        <v>0.13999999999941792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32605.99</v>
      </c>
      <c r="D1619" s="2">
        <v>0</v>
      </c>
      <c r="E1619" s="2">
        <v>0</v>
      </c>
      <c r="F1619" s="2">
        <v>0</v>
      </c>
      <c r="G1619" s="3">
        <f>B1619/1000*C1619</f>
        <v>1271.6336100000001</v>
      </c>
      <c r="H1619" s="3">
        <f>ABS(C1619-ROUND(C1619,0))</f>
        <v>9.9999999983992893E-3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1000916.6900000001</v>
      </c>
      <c r="D1620" s="2">
        <v>0</v>
      </c>
      <c r="E1620" s="2">
        <v>0</v>
      </c>
      <c r="F1620" s="2">
        <v>0</v>
      </c>
      <c r="G1620" s="3">
        <f t="shared" si="70"/>
        <v>40036.667600000001</v>
      </c>
      <c r="H1620" s="3">
        <f t="shared" si="71"/>
        <v>0.30999999993946403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24663.200000000001</v>
      </c>
      <c r="D1621" s="2">
        <v>0</v>
      </c>
      <c r="E1621" s="2">
        <v>0</v>
      </c>
      <c r="F1621" s="2">
        <v>0</v>
      </c>
      <c r="G1621" s="3">
        <f t="shared" si="70"/>
        <v>1011.1912000000001</v>
      </c>
      <c r="H1621" s="3">
        <f t="shared" si="71"/>
        <v>0.2000000000007276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7558.2000000000007</v>
      </c>
      <c r="D1627" s="2">
        <v>0</v>
      </c>
      <c r="E1627" s="2">
        <v>0</v>
      </c>
      <c r="F1627" s="2">
        <v>0</v>
      </c>
      <c r="G1627" s="3">
        <f t="shared" si="70"/>
        <v>355.23540000000003</v>
      </c>
      <c r="H1627" s="3">
        <f t="shared" si="71"/>
        <v>0.2000000000007276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13.36</v>
      </c>
      <c r="D1633" s="2">
        <v>0</v>
      </c>
      <c r="E1633" s="2">
        <v>0</v>
      </c>
      <c r="F1633" s="2">
        <v>0</v>
      </c>
      <c r="G1633" s="3">
        <f t="shared" si="70"/>
        <v>0.70807999999999993</v>
      </c>
      <c r="H1633" s="3">
        <f t="shared" si="71"/>
        <v>0.35999999999999943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5.43</v>
      </c>
      <c r="D1636" s="2">
        <v>0</v>
      </c>
      <c r="E1636" s="2">
        <v>0</v>
      </c>
      <c r="F1636" s="2">
        <v>0</v>
      </c>
      <c r="G1636" s="3">
        <f t="shared" si="70"/>
        <v>0.30408000000000002</v>
      </c>
      <c r="H1636" s="3">
        <f t="shared" si="71"/>
        <v>0.42999999999999972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7.93</v>
      </c>
      <c r="D1637" s="2">
        <v>0</v>
      </c>
      <c r="E1637" s="2">
        <v>0</v>
      </c>
      <c r="F1637" s="2">
        <v>0</v>
      </c>
      <c r="G1637" s="3">
        <f t="shared" si="70"/>
        <v>0.45201000000000002</v>
      </c>
      <c r="H1637" s="3">
        <f t="shared" si="71"/>
        <v>7.0000000000000284E-2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806.58</v>
      </c>
      <c r="D1638" s="2">
        <v>0</v>
      </c>
      <c r="E1638" s="2">
        <v>0</v>
      </c>
      <c r="F1638" s="2">
        <v>0</v>
      </c>
      <c r="G1638" s="3">
        <f t="shared" si="70"/>
        <v>46.781640000000003</v>
      </c>
      <c r="H1638" s="3">
        <f t="shared" si="71"/>
        <v>0.41999999999995907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151.58000000000001</v>
      </c>
      <c r="D1641" s="2">
        <v>0</v>
      </c>
      <c r="E1641" s="2">
        <v>0</v>
      </c>
      <c r="F1641" s="2">
        <v>0</v>
      </c>
      <c r="G1641" s="3">
        <f t="shared" si="70"/>
        <v>9.2463800000000003</v>
      </c>
      <c r="H1641" s="3">
        <f t="shared" si="71"/>
        <v>0.41999999999998749</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655</v>
      </c>
      <c r="D1642" s="2">
        <v>0</v>
      </c>
      <c r="E1642" s="2">
        <v>0</v>
      </c>
      <c r="F1642" s="2">
        <v>0</v>
      </c>
      <c r="G1642" s="3">
        <f t="shared" si="70"/>
        <v>40.61</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6738.26</v>
      </c>
      <c r="D1658" s="2">
        <v>0</v>
      </c>
      <c r="E1658" s="2">
        <v>0</v>
      </c>
      <c r="F1658" s="2">
        <v>0</v>
      </c>
      <c r="G1658" s="3">
        <f t="shared" si="70"/>
        <v>525.58428000000004</v>
      </c>
      <c r="H1658" s="3">
        <f t="shared" si="71"/>
        <v>0.26000000000021828</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6738.26</v>
      </c>
      <c r="D1659" s="2">
        <v>0</v>
      </c>
      <c r="E1659" s="2">
        <v>0</v>
      </c>
      <c r="F1659" s="2">
        <v>0</v>
      </c>
      <c r="G1659" s="3">
        <f t="shared" si="70"/>
        <v>532.32254</v>
      </c>
      <c r="H1659" s="3">
        <f t="shared" si="71"/>
        <v>0.26000000000021828</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17105</v>
      </c>
      <c r="D1668" s="2">
        <v>0</v>
      </c>
      <c r="E1668" s="2">
        <v>0</v>
      </c>
      <c r="F1668" s="2">
        <v>0</v>
      </c>
      <c r="G1668" s="3">
        <f t="shared" si="70"/>
        <v>1505.24</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17105</v>
      </c>
      <c r="D1671" s="2">
        <v>0</v>
      </c>
      <c r="E1671" s="2">
        <v>0</v>
      </c>
      <c r="F1671" s="2">
        <v>0</v>
      </c>
      <c r="G1671" s="3">
        <f t="shared" si="70"/>
        <v>1556.5550000000001</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976253.49</v>
      </c>
      <c r="D1680" s="2">
        <v>0</v>
      </c>
      <c r="E1680" s="2">
        <v>0</v>
      </c>
      <c r="F1680" s="2">
        <v>0</v>
      </c>
      <c r="G1680" s="3">
        <f t="shared" si="70"/>
        <v>97625.349000000002</v>
      </c>
      <c r="H1680" s="3">
        <f t="shared" si="71"/>
        <v>0.48999999999068677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66861.95</v>
      </c>
      <c r="D1682" s="2">
        <v>0</v>
      </c>
      <c r="E1682" s="2">
        <v>0</v>
      </c>
      <c r="F1682" s="2">
        <v>0</v>
      </c>
      <c r="G1682" s="3">
        <f t="shared" si="70"/>
        <v>6819.9188999999997</v>
      </c>
      <c r="H1682" s="3">
        <f t="shared" si="71"/>
        <v>5.0000000002910383E-2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50466.69</v>
      </c>
      <c r="D1683" s="2">
        <v>0</v>
      </c>
      <c r="E1683" s="2">
        <v>0</v>
      </c>
      <c r="F1683" s="2">
        <v>0</v>
      </c>
      <c r="G1683" s="3">
        <f t="shared" si="70"/>
        <v>5198.0690699999996</v>
      </c>
      <c r="H1683" s="3">
        <f t="shared" si="71"/>
        <v>0.30999999999767169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848275.01</v>
      </c>
      <c r="D1684" s="2">
        <v>0</v>
      </c>
      <c r="E1684" s="2">
        <v>0</v>
      </c>
      <c r="F1684" s="2">
        <v>0</v>
      </c>
      <c r="G1684" s="3">
        <f>B1684/1000*C1684</f>
        <v>88220.601039999994</v>
      </c>
      <c r="H1684" s="3">
        <f>ABS(C1684-ROUND(C1684,0))</f>
        <v>1.0000000009313226E-2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10649.84</v>
      </c>
      <c r="D1685" s="14">
        <v>0</v>
      </c>
      <c r="E1685" s="14">
        <v>0</v>
      </c>
      <c r="F1685" s="14">
        <v>0</v>
      </c>
      <c r="G1685" s="15">
        <f t="shared" si="70"/>
        <v>1118.2331999999999</v>
      </c>
      <c r="H1685" s="15">
        <f t="shared" si="71"/>
        <v>0.15999999999985448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28356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702718.67</v>
      </c>
      <c r="I17" s="275">
        <f>'PR-RAS'!E6</f>
        <v>1048998.69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641599.67000000004</v>
      </c>
      <c r="I18" s="275">
        <f>'PR-RAS'!E152</f>
        <v>804645.79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113886.14999999976</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242472.42999999993</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995157.33</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1000916.6900000001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24663.200000000001</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976253.49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A2" sqref="A2:F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702718.67</v>
      </c>
      <c r="E6" s="60">
        <f>E7+E43+E49+E82+E106+E125+E134+E140</f>
        <v>1048998.69</v>
      </c>
      <c r="F6" s="45">
        <f t="shared" ref="F6:F132" si="0">IF(D6&lt;&gt;0,IF(E6/D6&gt;=100,"&gt;&gt;100",E6/D6*100),"-")</f>
        <v>149.27719082801656</v>
      </c>
    </row>
    <row r="7" spans="1:24" ht="12.75" customHeight="1" x14ac:dyDescent="0.2">
      <c r="A7" s="63">
        <v>61</v>
      </c>
      <c r="B7" s="220" t="s">
        <v>17</v>
      </c>
      <c r="C7" s="247" t="s">
        <v>18</v>
      </c>
      <c r="D7" s="60">
        <f>D8+D17+D23+D29+D36+D39</f>
        <v>347819.21</v>
      </c>
      <c r="E7" s="60">
        <f>E8+E17+E23+E29+E36+E39</f>
        <v>606553.35999999987</v>
      </c>
      <c r="F7" s="45">
        <f t="shared" si="0"/>
        <v>174.38753885962763</v>
      </c>
    </row>
    <row r="8" spans="1:24" ht="12.75" customHeight="1" x14ac:dyDescent="0.2">
      <c r="A8" s="63">
        <v>611</v>
      </c>
      <c r="B8" s="220" t="s">
        <v>19</v>
      </c>
      <c r="C8" s="247" t="s">
        <v>20</v>
      </c>
      <c r="D8" s="60">
        <f>SUM(D9:D14)-D15-D16</f>
        <v>343583.88</v>
      </c>
      <c r="E8" s="60">
        <f>SUM(E9:E14)-E15-E16</f>
        <v>591458.49999999988</v>
      </c>
      <c r="F8" s="45">
        <f t="shared" si="0"/>
        <v>172.14384446674268</v>
      </c>
    </row>
    <row r="9" spans="1:24" ht="12.75" customHeight="1" x14ac:dyDescent="0.2">
      <c r="A9" s="63">
        <v>6111</v>
      </c>
      <c r="B9" s="65" t="s">
        <v>21</v>
      </c>
      <c r="C9" s="247" t="s">
        <v>22</v>
      </c>
      <c r="D9" s="194">
        <v>470152.36</v>
      </c>
      <c r="E9" s="194">
        <v>721978.88</v>
      </c>
      <c r="F9" s="45">
        <f t="shared" si="0"/>
        <v>153.56274719114461</v>
      </c>
    </row>
    <row r="10" spans="1:24" ht="12.75" customHeight="1" x14ac:dyDescent="0.2">
      <c r="A10" s="63">
        <v>6112</v>
      </c>
      <c r="B10" s="65" t="s">
        <v>23</v>
      </c>
      <c r="C10" s="247" t="s">
        <v>24</v>
      </c>
      <c r="D10" s="194">
        <v>9421.69</v>
      </c>
      <c r="E10" s="194">
        <v>15573.83</v>
      </c>
      <c r="F10" s="45">
        <f t="shared" si="0"/>
        <v>165.29762707115177</v>
      </c>
    </row>
    <row r="11" spans="1:24" ht="12.75" customHeight="1" x14ac:dyDescent="0.2">
      <c r="A11" s="63">
        <v>6113</v>
      </c>
      <c r="B11" s="65" t="s">
        <v>25</v>
      </c>
      <c r="C11" s="247" t="s">
        <v>26</v>
      </c>
      <c r="D11" s="194">
        <v>7490.4</v>
      </c>
      <c r="E11" s="194">
        <v>8172.19</v>
      </c>
      <c r="F11" s="45">
        <f t="shared" si="0"/>
        <v>109.10218412901848</v>
      </c>
    </row>
    <row r="12" spans="1:24" ht="12.75" customHeight="1" x14ac:dyDescent="0.2">
      <c r="A12" s="63">
        <v>6114</v>
      </c>
      <c r="B12" s="65" t="s">
        <v>27</v>
      </c>
      <c r="C12" s="247" t="s">
        <v>28</v>
      </c>
      <c r="D12" s="194">
        <v>26726.81</v>
      </c>
      <c r="E12" s="194">
        <v>36068.19</v>
      </c>
      <c r="F12" s="45">
        <f t="shared" si="0"/>
        <v>134.95134660664704</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170207.38</v>
      </c>
      <c r="E15" s="194">
        <v>190334.59</v>
      </c>
      <c r="F15" s="45">
        <f t="shared" si="0"/>
        <v>111.82511005104479</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2151.02</v>
      </c>
      <c r="E23" s="60">
        <f t="shared" si="2"/>
        <v>14240.189999999999</v>
      </c>
      <c r="F23" s="45">
        <f t="shared" si="0"/>
        <v>662.02034383687737</v>
      </c>
    </row>
    <row r="24" spans="1:6" ht="12.75" customHeight="1" x14ac:dyDescent="0.2">
      <c r="A24" s="63">
        <v>6131</v>
      </c>
      <c r="B24" s="65" t="s">
        <v>51</v>
      </c>
      <c r="C24" s="247" t="s">
        <v>52</v>
      </c>
      <c r="D24" s="194">
        <v>313.18</v>
      </c>
      <c r="E24" s="194">
        <v>4785.47</v>
      </c>
      <c r="F24" s="45">
        <f t="shared" si="0"/>
        <v>1528.0254166932755</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1837.84</v>
      </c>
      <c r="E27" s="194">
        <v>9454.7199999999993</v>
      </c>
      <c r="F27" s="45">
        <f t="shared" si="0"/>
        <v>514.44739476777079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2084.31</v>
      </c>
      <c r="E29" s="60">
        <f>SUM(E30:E35)</f>
        <v>854.67</v>
      </c>
      <c r="F29" s="45">
        <f t="shared" si="0"/>
        <v>41.00493688558803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2084.31</v>
      </c>
      <c r="E31" s="194">
        <v>854.67</v>
      </c>
      <c r="F31" s="45">
        <f t="shared" si="0"/>
        <v>41.00493688558803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269344.77</v>
      </c>
      <c r="E49" s="60">
        <f>E50+E53+E58+E61+E64+E68+E71+E74+E77</f>
        <v>291673.68</v>
      </c>
      <c r="F49" s="45">
        <f t="shared" si="0"/>
        <v>108.29008486038173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31117.5</v>
      </c>
      <c r="E53" s="60">
        <f t="shared" si="8"/>
        <v>0</v>
      </c>
      <c r="F53" s="45">
        <f t="shared" si="0"/>
        <v>0</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31117.5</v>
      </c>
      <c r="E57" s="194">
        <v>0</v>
      </c>
      <c r="F57" s="45">
        <f t="shared" si="0"/>
        <v>0</v>
      </c>
    </row>
    <row r="58" spans="1:6" ht="24" x14ac:dyDescent="0.2">
      <c r="A58" s="63">
        <v>633</v>
      </c>
      <c r="B58" s="65" t="s">
        <v>119</v>
      </c>
      <c r="C58" s="247" t="s">
        <v>120</v>
      </c>
      <c r="D58" s="60">
        <f t="shared" ref="D58:E58" si="9">SUM(D59:D60)</f>
        <v>0</v>
      </c>
      <c r="E58" s="60">
        <f t="shared" si="9"/>
        <v>4803.2700000000004</v>
      </c>
      <c r="F58" s="45" t="str">
        <f t="shared" si="0"/>
        <v>-</v>
      </c>
    </row>
    <row r="59" spans="1:6" ht="24" x14ac:dyDescent="0.2">
      <c r="A59" s="63">
        <v>6331</v>
      </c>
      <c r="B59" s="65" t="s">
        <v>121</v>
      </c>
      <c r="C59" s="247" t="s">
        <v>122</v>
      </c>
      <c r="D59" s="194">
        <v>0</v>
      </c>
      <c r="E59" s="194">
        <v>4803.2700000000004</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18283.990000000002</v>
      </c>
      <c r="E61" s="60">
        <f t="shared" si="10"/>
        <v>18343.04</v>
      </c>
      <c r="F61" s="45">
        <f t="shared" si="0"/>
        <v>100.32296014163211</v>
      </c>
    </row>
    <row r="62" spans="1:6" ht="12.75" customHeight="1" x14ac:dyDescent="0.2">
      <c r="A62" s="63">
        <v>6341</v>
      </c>
      <c r="B62" s="65" t="s">
        <v>127</v>
      </c>
      <c r="C62" s="247" t="s">
        <v>128</v>
      </c>
      <c r="D62" s="194">
        <v>18283.990000000002</v>
      </c>
      <c r="E62" s="194">
        <v>18343.04</v>
      </c>
      <c r="F62" s="45">
        <f t="shared" si="0"/>
        <v>100.32296014163211</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205138.92</v>
      </c>
      <c r="E64" s="60">
        <f>SUM(E65:E67)</f>
        <v>211115.06</v>
      </c>
      <c r="F64" s="45">
        <f t="shared" si="0"/>
        <v>102.91321607815816</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205138.92</v>
      </c>
      <c r="E67" s="192">
        <v>211115.06</v>
      </c>
      <c r="F67" s="71">
        <f t="shared" si="0"/>
        <v>102.91321607815816</v>
      </c>
    </row>
    <row r="68" spans="1:6" ht="24" x14ac:dyDescent="0.2">
      <c r="A68" s="63" t="s">
        <v>139</v>
      </c>
      <c r="B68" s="183" t="s">
        <v>140</v>
      </c>
      <c r="C68" s="247" t="s">
        <v>139</v>
      </c>
      <c r="D68" s="60">
        <f t="shared" ref="D68:E68" si="11">SUM(D69:D70)</f>
        <v>14804.36</v>
      </c>
      <c r="E68" s="60">
        <f t="shared" si="11"/>
        <v>6952.07</v>
      </c>
      <c r="F68" s="45">
        <f t="shared" si="0"/>
        <v>46.959611898116499</v>
      </c>
    </row>
    <row r="69" spans="1:6" ht="12.75" customHeight="1" x14ac:dyDescent="0.2">
      <c r="A69" s="63" t="s">
        <v>141</v>
      </c>
      <c r="B69" s="64" t="s">
        <v>142</v>
      </c>
      <c r="C69" s="247" t="s">
        <v>141</v>
      </c>
      <c r="D69" s="194">
        <v>14804.36</v>
      </c>
      <c r="E69" s="194">
        <v>6952.07</v>
      </c>
      <c r="F69" s="45">
        <f t="shared" si="0"/>
        <v>46.959611898116499</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50460.24</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50460.24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542.05999999999995</v>
      </c>
      <c r="E82" s="60">
        <f t="shared" si="15"/>
        <v>992.92000000000007</v>
      </c>
      <c r="F82" s="45">
        <f t="shared" si="0"/>
        <v>183.17529424786926</v>
      </c>
    </row>
    <row r="83" spans="1:6" ht="12.75" customHeight="1" x14ac:dyDescent="0.2">
      <c r="A83" s="63">
        <v>641</v>
      </c>
      <c r="B83" s="64" t="s">
        <v>169</v>
      </c>
      <c r="C83" s="247" t="s">
        <v>170</v>
      </c>
      <c r="D83" s="60">
        <f t="shared" ref="D83:E83" si="16">SUM(D84:D90)</f>
        <v>133.22</v>
      </c>
      <c r="E83" s="60">
        <f t="shared" si="16"/>
        <v>129.6</v>
      </c>
      <c r="F83" s="45">
        <f t="shared" si="0"/>
        <v>97.28269028674373</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88.46</v>
      </c>
      <c r="F85" s="45" t="str">
        <f t="shared" si="0"/>
        <v>-</v>
      </c>
    </row>
    <row r="86" spans="1:6" ht="12.75" customHeight="1" x14ac:dyDescent="0.2">
      <c r="A86" s="63">
        <v>6414</v>
      </c>
      <c r="B86" s="64" t="s">
        <v>175</v>
      </c>
      <c r="C86" s="247" t="s">
        <v>176</v>
      </c>
      <c r="D86" s="194">
        <v>133.22</v>
      </c>
      <c r="E86" s="194">
        <v>41.14</v>
      </c>
      <c r="F86" s="45">
        <f t="shared" si="0"/>
        <v>30.881249061702448</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408.84</v>
      </c>
      <c r="E91" s="60">
        <f t="shared" si="17"/>
        <v>863.32</v>
      </c>
      <c r="F91" s="45">
        <f t="shared" si="0"/>
        <v>211.16329126308582</v>
      </c>
    </row>
    <row r="92" spans="1:6" ht="12.75" customHeight="1" x14ac:dyDescent="0.2">
      <c r="A92" s="63">
        <v>6421</v>
      </c>
      <c r="B92" s="64" t="s">
        <v>187</v>
      </c>
      <c r="C92" s="247" t="s">
        <v>188</v>
      </c>
      <c r="D92" s="194">
        <v>22.32</v>
      </c>
      <c r="E92" s="194">
        <v>477.2</v>
      </c>
      <c r="F92" s="45">
        <f t="shared" si="0"/>
        <v>2137.9928315412185</v>
      </c>
    </row>
    <row r="93" spans="1:6" ht="12.75" customHeight="1" x14ac:dyDescent="0.2">
      <c r="A93" s="63">
        <v>6422</v>
      </c>
      <c r="B93" s="64" t="s">
        <v>189</v>
      </c>
      <c r="C93" s="247" t="s">
        <v>190</v>
      </c>
      <c r="D93" s="194">
        <v>384</v>
      </c>
      <c r="E93" s="194">
        <v>384</v>
      </c>
      <c r="F93" s="45">
        <f t="shared" si="0"/>
        <v>100</v>
      </c>
    </row>
    <row r="94" spans="1:6" ht="12.75" customHeight="1" x14ac:dyDescent="0.2">
      <c r="A94" s="63">
        <v>6423</v>
      </c>
      <c r="B94" s="64" t="s">
        <v>191</v>
      </c>
      <c r="C94" s="247" t="s">
        <v>192</v>
      </c>
      <c r="D94" s="194">
        <v>2.52</v>
      </c>
      <c r="E94" s="194">
        <v>2.12</v>
      </c>
      <c r="F94" s="45">
        <f t="shared" si="0"/>
        <v>84.126984126984127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85012.63</v>
      </c>
      <c r="E106" s="332">
        <f>E107+E112+E120+E124</f>
        <v>149778.73000000001</v>
      </c>
      <c r="F106" s="71">
        <f t="shared" si="0"/>
        <v>176.18409170496196</v>
      </c>
    </row>
    <row r="107" spans="1:6" ht="12.75" customHeight="1" x14ac:dyDescent="0.2">
      <c r="A107" s="63">
        <v>651</v>
      </c>
      <c r="B107" s="64" t="s">
        <v>217</v>
      </c>
      <c r="C107" s="247" t="s">
        <v>218</v>
      </c>
      <c r="D107" s="60">
        <f t="shared" ref="D107:E107" si="19">SUM(D108:D111)</f>
        <v>855.88</v>
      </c>
      <c r="E107" s="60">
        <f t="shared" si="19"/>
        <v>432.81</v>
      </c>
      <c r="F107" s="45">
        <f t="shared" si="0"/>
        <v>50.569005000701026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55.74</v>
      </c>
      <c r="E109" s="194">
        <v>74.319999999999993</v>
      </c>
      <c r="F109" s="45">
        <f t="shared" si="0"/>
        <v>133.33333333333331</v>
      </c>
    </row>
    <row r="110" spans="1:6" ht="12.75" customHeight="1" x14ac:dyDescent="0.2">
      <c r="A110" s="63">
        <v>6513</v>
      </c>
      <c r="B110" s="64" t="s">
        <v>223</v>
      </c>
      <c r="C110" s="247" t="s">
        <v>224</v>
      </c>
      <c r="D110" s="194">
        <v>0</v>
      </c>
      <c r="E110" s="194">
        <v>2.4500000000000002</v>
      </c>
      <c r="F110" s="45" t="str">
        <f t="shared" si="0"/>
        <v>-</v>
      </c>
    </row>
    <row r="111" spans="1:6" ht="12.75" customHeight="1" x14ac:dyDescent="0.2">
      <c r="A111" s="63">
        <v>6514</v>
      </c>
      <c r="B111" s="64" t="s">
        <v>225</v>
      </c>
      <c r="C111" s="247" t="s">
        <v>226</v>
      </c>
      <c r="D111" s="194">
        <v>800.14</v>
      </c>
      <c r="E111" s="194">
        <v>356.04</v>
      </c>
      <c r="F111" s="45">
        <f t="shared" si="0"/>
        <v>44.497212987727153</v>
      </c>
    </row>
    <row r="112" spans="1:6" ht="12.75" customHeight="1" x14ac:dyDescent="0.2">
      <c r="A112" s="63">
        <v>652</v>
      </c>
      <c r="B112" s="64" t="s">
        <v>227</v>
      </c>
      <c r="C112" s="247" t="s">
        <v>228</v>
      </c>
      <c r="D112" s="60">
        <f t="shared" ref="D112:E112" si="20">SUM(D113:D119)</f>
        <v>68009.13</v>
      </c>
      <c r="E112" s="60">
        <f t="shared" si="20"/>
        <v>119073.71</v>
      </c>
      <c r="F112" s="45">
        <f t="shared" si="0"/>
        <v>175.08488933765216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3798.48</v>
      </c>
      <c r="E115" s="194">
        <v>8381.2199999999993</v>
      </c>
      <c r="F115" s="45">
        <f t="shared" si="0"/>
        <v>220.64667972452136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64210.65</v>
      </c>
      <c r="E117" s="194">
        <v>110692.49</v>
      </c>
      <c r="F117" s="45">
        <f t="shared" si="0"/>
        <v>172.38961138066659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16147.62</v>
      </c>
      <c r="E120" s="60">
        <f t="shared" si="21"/>
        <v>30272.21</v>
      </c>
      <c r="F120" s="45">
        <f t="shared" si="0"/>
        <v>187.47165216917415</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16147.62</v>
      </c>
      <c r="E122" s="194">
        <v>30272.21</v>
      </c>
      <c r="F122" s="45">
        <f t="shared" si="0"/>
        <v>187.47165216917415</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641599.67000000004</v>
      </c>
      <c r="E152" s="60">
        <f>E153+E164+E202+E221+E230+E262+E273</f>
        <v>804645.79</v>
      </c>
      <c r="F152" s="45">
        <f t="shared" si="26"/>
        <v>125.41243825764437</v>
      </c>
    </row>
    <row r="153" spans="1:6" ht="12.75" customHeight="1" x14ac:dyDescent="0.2">
      <c r="A153" s="63">
        <v>31</v>
      </c>
      <c r="B153" s="64" t="s">
        <v>308</v>
      </c>
      <c r="C153" s="247" t="s">
        <v>309</v>
      </c>
      <c r="D153" s="60">
        <f t="shared" ref="D153:E153" si="30">D154+D159+D160</f>
        <v>262345.48000000004</v>
      </c>
      <c r="E153" s="60">
        <f t="shared" si="30"/>
        <v>330084.68999999994</v>
      </c>
      <c r="F153" s="45">
        <f t="shared" si="26"/>
        <v>125.82061257544819</v>
      </c>
    </row>
    <row r="154" spans="1:6" ht="12.75" customHeight="1" x14ac:dyDescent="0.2">
      <c r="A154" s="63">
        <v>311</v>
      </c>
      <c r="B154" s="64" t="s">
        <v>310</v>
      </c>
      <c r="C154" s="247" t="s">
        <v>311</v>
      </c>
      <c r="D154" s="60">
        <f t="shared" ref="D154:E154" si="31">SUM(D155:D158)</f>
        <v>198004.39</v>
      </c>
      <c r="E154" s="60">
        <f t="shared" si="31"/>
        <v>271722.90999999997</v>
      </c>
      <c r="F154" s="45">
        <f t="shared" si="26"/>
        <v>137.23075028791024</v>
      </c>
    </row>
    <row r="155" spans="1:6" ht="12.75" customHeight="1" x14ac:dyDescent="0.2">
      <c r="A155" s="63">
        <v>3111</v>
      </c>
      <c r="B155" s="64" t="s">
        <v>312</v>
      </c>
      <c r="C155" s="247" t="s">
        <v>313</v>
      </c>
      <c r="D155" s="194">
        <v>198004.39</v>
      </c>
      <c r="E155" s="194">
        <v>271722.90999999997</v>
      </c>
      <c r="F155" s="45">
        <f t="shared" si="26"/>
        <v>137.23075028791024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32988.22</v>
      </c>
      <c r="E159" s="194">
        <v>13527.47</v>
      </c>
      <c r="F159" s="45">
        <f t="shared" si="26"/>
        <v>41.006971579551724</v>
      </c>
    </row>
    <row r="160" spans="1:6" ht="12.75" customHeight="1" x14ac:dyDescent="0.2">
      <c r="A160" s="63">
        <v>313</v>
      </c>
      <c r="B160" s="65" t="s">
        <v>322</v>
      </c>
      <c r="C160" s="247" t="s">
        <v>323</v>
      </c>
      <c r="D160" s="60">
        <f t="shared" ref="D160:E160" si="32">SUM(D161:D163)</f>
        <v>31352.87</v>
      </c>
      <c r="E160" s="60">
        <f t="shared" si="32"/>
        <v>44834.31</v>
      </c>
      <c r="F160" s="45">
        <f t="shared" si="26"/>
        <v>142.99906196785176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31352.87</v>
      </c>
      <c r="E162" s="194">
        <v>44834.31</v>
      </c>
      <c r="F162" s="45">
        <f t="shared" si="26"/>
        <v>142.99906196785176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241533.35</v>
      </c>
      <c r="E164" s="60">
        <f>E165+E170+E178+E188+E189+E194</f>
        <v>282890.75</v>
      </c>
      <c r="F164" s="45">
        <f t="shared" si="26"/>
        <v>117.12285280686912</v>
      </c>
    </row>
    <row r="165" spans="1:6" ht="12.75" customHeight="1" x14ac:dyDescent="0.2">
      <c r="A165" s="63">
        <v>321</v>
      </c>
      <c r="B165" s="64" t="s">
        <v>332</v>
      </c>
      <c r="C165" s="247" t="s">
        <v>333</v>
      </c>
      <c r="D165" s="60">
        <f t="shared" ref="D165:E165" si="33">SUM(D166:D169)</f>
        <v>9128.26</v>
      </c>
      <c r="E165" s="60">
        <f t="shared" si="33"/>
        <v>15294.09</v>
      </c>
      <c r="F165" s="45">
        <f t="shared" si="26"/>
        <v>167.54660800634514</v>
      </c>
    </row>
    <row r="166" spans="1:6" ht="12.75" customHeight="1" x14ac:dyDescent="0.2">
      <c r="A166" s="63">
        <v>3211</v>
      </c>
      <c r="B166" s="64" t="s">
        <v>334</v>
      </c>
      <c r="C166" s="247" t="s">
        <v>335</v>
      </c>
      <c r="D166" s="194">
        <v>203</v>
      </c>
      <c r="E166" s="194">
        <v>646</v>
      </c>
      <c r="F166" s="45">
        <f t="shared" si="26"/>
        <v>318.22660098522164</v>
      </c>
    </row>
    <row r="167" spans="1:6" ht="12.75" customHeight="1" x14ac:dyDescent="0.2">
      <c r="A167" s="63">
        <v>3212</v>
      </c>
      <c r="B167" s="64" t="s">
        <v>336</v>
      </c>
      <c r="C167" s="247" t="s">
        <v>337</v>
      </c>
      <c r="D167" s="194">
        <v>5329.39</v>
      </c>
      <c r="E167" s="194">
        <v>7729.09</v>
      </c>
      <c r="F167" s="45">
        <f t="shared" si="26"/>
        <v>145.02766733153325</v>
      </c>
    </row>
    <row r="168" spans="1:6" ht="12.75" customHeight="1" x14ac:dyDescent="0.2">
      <c r="A168" s="63">
        <v>3213</v>
      </c>
      <c r="B168" s="64" t="s">
        <v>338</v>
      </c>
      <c r="C168" s="247" t="s">
        <v>339</v>
      </c>
      <c r="D168" s="194">
        <v>773.87</v>
      </c>
      <c r="E168" s="194">
        <v>2186</v>
      </c>
      <c r="F168" s="45">
        <f t="shared" si="26"/>
        <v>282.47638492253219</v>
      </c>
    </row>
    <row r="169" spans="1:6" ht="12.75" customHeight="1" x14ac:dyDescent="0.2">
      <c r="A169" s="63">
        <v>3214</v>
      </c>
      <c r="B169" s="64" t="s">
        <v>340</v>
      </c>
      <c r="C169" s="247" t="s">
        <v>341</v>
      </c>
      <c r="D169" s="194">
        <v>2822</v>
      </c>
      <c r="E169" s="194">
        <v>4733</v>
      </c>
      <c r="F169" s="45">
        <f t="shared" si="26"/>
        <v>167.71793054571228</v>
      </c>
    </row>
    <row r="170" spans="1:6" ht="12.75" customHeight="1" x14ac:dyDescent="0.2">
      <c r="A170" s="63">
        <v>322</v>
      </c>
      <c r="B170" s="64" t="s">
        <v>342</v>
      </c>
      <c r="C170" s="247" t="s">
        <v>343</v>
      </c>
      <c r="D170" s="60">
        <f t="shared" ref="D170:E170" si="34">SUM(D171:D177)</f>
        <v>44943.78</v>
      </c>
      <c r="E170" s="60">
        <f t="shared" si="34"/>
        <v>72815.990000000005</v>
      </c>
      <c r="F170" s="45">
        <f t="shared" si="26"/>
        <v>162.01572275407187</v>
      </c>
    </row>
    <row r="171" spans="1:6" ht="12.75" customHeight="1" x14ac:dyDescent="0.2">
      <c r="A171" s="63">
        <v>3221</v>
      </c>
      <c r="B171" s="64" t="s">
        <v>344</v>
      </c>
      <c r="C171" s="247" t="s">
        <v>345</v>
      </c>
      <c r="D171" s="194">
        <v>4732.47</v>
      </c>
      <c r="E171" s="194">
        <v>10145</v>
      </c>
      <c r="F171" s="45">
        <f t="shared" si="26"/>
        <v>214.37008581142612</v>
      </c>
    </row>
    <row r="172" spans="1:6" ht="12.75" customHeight="1" x14ac:dyDescent="0.2">
      <c r="A172" s="63">
        <v>3222</v>
      </c>
      <c r="B172" s="64" t="s">
        <v>346</v>
      </c>
      <c r="C172" s="247" t="s">
        <v>347</v>
      </c>
      <c r="D172" s="194">
        <v>10266.879999999999</v>
      </c>
      <c r="E172" s="194">
        <v>13537.07</v>
      </c>
      <c r="F172" s="45">
        <f t="shared" si="26"/>
        <v>131.85183814362301</v>
      </c>
    </row>
    <row r="173" spans="1:6" ht="12.75" customHeight="1" x14ac:dyDescent="0.2">
      <c r="A173" s="63">
        <v>3223</v>
      </c>
      <c r="B173" s="65" t="s">
        <v>348</v>
      </c>
      <c r="C173" s="247" t="s">
        <v>349</v>
      </c>
      <c r="D173" s="194">
        <v>26625.25</v>
      </c>
      <c r="E173" s="194">
        <v>37256.75</v>
      </c>
      <c r="F173" s="45">
        <f t="shared" si="26"/>
        <v>139.93014150101877</v>
      </c>
    </row>
    <row r="174" spans="1:6" ht="12.75" customHeight="1" x14ac:dyDescent="0.2">
      <c r="A174" s="63">
        <v>3224</v>
      </c>
      <c r="B174" s="65" t="s">
        <v>350</v>
      </c>
      <c r="C174" s="247" t="s">
        <v>351</v>
      </c>
      <c r="D174" s="194">
        <v>1481.75</v>
      </c>
      <c r="E174" s="194">
        <v>10050.73</v>
      </c>
      <c r="F174" s="45">
        <f t="shared" si="26"/>
        <v>678.30133288341483</v>
      </c>
    </row>
    <row r="175" spans="1:6" ht="12.75" customHeight="1" x14ac:dyDescent="0.2">
      <c r="A175" s="63">
        <v>3225</v>
      </c>
      <c r="B175" s="65" t="s">
        <v>352</v>
      </c>
      <c r="C175" s="247" t="s">
        <v>353</v>
      </c>
      <c r="D175" s="194">
        <v>1837.43</v>
      </c>
      <c r="E175" s="194">
        <v>1826.44</v>
      </c>
      <c r="F175" s="45">
        <f t="shared" si="26"/>
        <v>99.401881976456238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120367.68000000001</v>
      </c>
      <c r="E178" s="60">
        <f t="shared" si="35"/>
        <v>156748.29999999999</v>
      </c>
      <c r="F178" s="45">
        <f t="shared" si="26"/>
        <v>130.22457523481387</v>
      </c>
    </row>
    <row r="179" spans="1:6" ht="12.75" customHeight="1" x14ac:dyDescent="0.2">
      <c r="A179" s="63">
        <v>3231</v>
      </c>
      <c r="B179" s="65" t="s">
        <v>360</v>
      </c>
      <c r="C179" s="247" t="s">
        <v>361</v>
      </c>
      <c r="D179" s="194">
        <v>3579.45</v>
      </c>
      <c r="E179" s="194">
        <v>6852.89</v>
      </c>
      <c r="F179" s="45">
        <f t="shared" si="26"/>
        <v>191.45092123091538</v>
      </c>
    </row>
    <row r="180" spans="1:6" ht="12.75" customHeight="1" x14ac:dyDescent="0.2">
      <c r="A180" s="63">
        <v>3232</v>
      </c>
      <c r="B180" s="65" t="s">
        <v>362</v>
      </c>
      <c r="C180" s="247" t="s">
        <v>363</v>
      </c>
      <c r="D180" s="194">
        <v>63114.02</v>
      </c>
      <c r="E180" s="194">
        <v>104431.69</v>
      </c>
      <c r="F180" s="45">
        <f t="shared" si="26"/>
        <v>165.46512169562325</v>
      </c>
    </row>
    <row r="181" spans="1:6" ht="12.75" customHeight="1" x14ac:dyDescent="0.2">
      <c r="A181" s="63">
        <v>3233</v>
      </c>
      <c r="B181" s="65" t="s">
        <v>364</v>
      </c>
      <c r="C181" s="247" t="s">
        <v>365</v>
      </c>
      <c r="D181" s="194">
        <v>955</v>
      </c>
      <c r="E181" s="194">
        <v>2400</v>
      </c>
      <c r="F181" s="45">
        <f t="shared" si="26"/>
        <v>251.3089005235602</v>
      </c>
    </row>
    <row r="182" spans="1:6" ht="12.75" customHeight="1" x14ac:dyDescent="0.2">
      <c r="A182" s="63">
        <v>3234</v>
      </c>
      <c r="B182" s="65" t="s">
        <v>366</v>
      </c>
      <c r="C182" s="247" t="s">
        <v>367</v>
      </c>
      <c r="D182" s="194">
        <v>5513.76</v>
      </c>
      <c r="E182" s="194">
        <v>5767.78</v>
      </c>
      <c r="F182" s="45">
        <f t="shared" si="26"/>
        <v>104.60701952932298</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2162.56</v>
      </c>
      <c r="E184" s="194">
        <v>3698.36</v>
      </c>
      <c r="F184" s="45">
        <f t="shared" si="26"/>
        <v>171.01768274637467</v>
      </c>
    </row>
    <row r="185" spans="1:6" ht="12.75" customHeight="1" x14ac:dyDescent="0.2">
      <c r="A185" s="63">
        <v>3237</v>
      </c>
      <c r="B185" s="64" t="s">
        <v>372</v>
      </c>
      <c r="C185" s="247" t="s">
        <v>373</v>
      </c>
      <c r="D185" s="194">
        <v>28545.439999999999</v>
      </c>
      <c r="E185" s="194">
        <v>15489.83</v>
      </c>
      <c r="F185" s="45">
        <f t="shared" si="26"/>
        <v>54.263763319115064</v>
      </c>
    </row>
    <row r="186" spans="1:6" ht="12.75" customHeight="1" x14ac:dyDescent="0.2">
      <c r="A186" s="63">
        <v>3238</v>
      </c>
      <c r="B186" s="64" t="s">
        <v>374</v>
      </c>
      <c r="C186" s="247" t="s">
        <v>375</v>
      </c>
      <c r="D186" s="194">
        <v>3434.71</v>
      </c>
      <c r="E186" s="194">
        <v>5080.59</v>
      </c>
      <c r="F186" s="45">
        <f t="shared" si="26"/>
        <v>147.91903828853091</v>
      </c>
    </row>
    <row r="187" spans="1:6" ht="12.75" customHeight="1" x14ac:dyDescent="0.2">
      <c r="A187" s="63">
        <v>3239</v>
      </c>
      <c r="B187" s="64" t="s">
        <v>376</v>
      </c>
      <c r="C187" s="247" t="s">
        <v>377</v>
      </c>
      <c r="D187" s="194">
        <v>13062.74</v>
      </c>
      <c r="E187" s="194">
        <v>13027.16</v>
      </c>
      <c r="F187" s="45">
        <f t="shared" si="26"/>
        <v>99.727622229333207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67093.63</v>
      </c>
      <c r="E194" s="60">
        <f t="shared" si="36"/>
        <v>38032.370000000003</v>
      </c>
      <c r="F194" s="45">
        <f t="shared" si="26"/>
        <v>56.685515450572574</v>
      </c>
    </row>
    <row r="195" spans="1:6" ht="12.75" customHeight="1" x14ac:dyDescent="0.2">
      <c r="A195" s="63">
        <v>3291</v>
      </c>
      <c r="B195" s="183" t="s">
        <v>392</v>
      </c>
      <c r="C195" s="247" t="s">
        <v>393</v>
      </c>
      <c r="D195" s="194">
        <v>10297.76</v>
      </c>
      <c r="E195" s="194">
        <v>3700</v>
      </c>
      <c r="F195" s="45">
        <f t="shared" si="26"/>
        <v>35.930144031323316</v>
      </c>
    </row>
    <row r="196" spans="1:6" ht="12.75" customHeight="1" x14ac:dyDescent="0.2">
      <c r="A196" s="63">
        <v>3292</v>
      </c>
      <c r="B196" s="64" t="s">
        <v>394</v>
      </c>
      <c r="C196" s="247" t="s">
        <v>395</v>
      </c>
      <c r="D196" s="194">
        <v>2152.13</v>
      </c>
      <c r="E196" s="194">
        <v>2476.9899999999998</v>
      </c>
      <c r="F196" s="45">
        <f t="shared" si="26"/>
        <v>115.0948130456803</v>
      </c>
    </row>
    <row r="197" spans="1:6" ht="12.75" customHeight="1" x14ac:dyDescent="0.2">
      <c r="A197" s="63">
        <v>3293</v>
      </c>
      <c r="B197" s="64" t="s">
        <v>396</v>
      </c>
      <c r="C197" s="247" t="s">
        <v>397</v>
      </c>
      <c r="D197" s="194">
        <v>921.42</v>
      </c>
      <c r="E197" s="194">
        <v>1812.58</v>
      </c>
      <c r="F197" s="45">
        <f t="shared" si="26"/>
        <v>196.71593844283822</v>
      </c>
    </row>
    <row r="198" spans="1:6" ht="12.75" customHeight="1" x14ac:dyDescent="0.2">
      <c r="A198" s="63">
        <v>3294</v>
      </c>
      <c r="B198" s="64" t="s">
        <v>398</v>
      </c>
      <c r="C198" s="247" t="s">
        <v>399</v>
      </c>
      <c r="D198" s="194">
        <v>730</v>
      </c>
      <c r="E198" s="194">
        <v>4509</v>
      </c>
      <c r="F198" s="45">
        <f t="shared" si="26"/>
        <v>617.67123287671234</v>
      </c>
    </row>
    <row r="199" spans="1:6" ht="12.75" customHeight="1" x14ac:dyDescent="0.2">
      <c r="A199" s="63">
        <v>3295</v>
      </c>
      <c r="B199" s="64" t="s">
        <v>400</v>
      </c>
      <c r="C199" s="247" t="s">
        <v>401</v>
      </c>
      <c r="D199" s="194">
        <v>3238.39</v>
      </c>
      <c r="E199" s="194">
        <v>8262.01</v>
      </c>
      <c r="F199" s="45">
        <f t="shared" si="26"/>
        <v>255.12708475507893</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49753.93</v>
      </c>
      <c r="E201" s="194">
        <v>17271.79</v>
      </c>
      <c r="F201" s="45">
        <f t="shared" si="26"/>
        <v>34.714423564128502</v>
      </c>
    </row>
    <row r="202" spans="1:6" ht="12.75" customHeight="1" x14ac:dyDescent="0.2">
      <c r="A202" s="63">
        <v>34</v>
      </c>
      <c r="B202" s="183" t="s">
        <v>406</v>
      </c>
      <c r="C202" s="247" t="s">
        <v>407</v>
      </c>
      <c r="D202" s="60">
        <f t="shared" ref="D202:E202" si="37">D203+D208+D216</f>
        <v>6111.38</v>
      </c>
      <c r="E202" s="60">
        <f t="shared" si="37"/>
        <v>11451.48</v>
      </c>
      <c r="F202" s="45">
        <f t="shared" si="26"/>
        <v>187.37960984262145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4548.29</v>
      </c>
      <c r="E208" s="60">
        <f t="shared" si="39"/>
        <v>8668.33</v>
      </c>
      <c r="F208" s="45">
        <f t="shared" si="26"/>
        <v>190.58437346783077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4548.29</v>
      </c>
      <c r="E211" s="194">
        <v>8668.33</v>
      </c>
      <c r="F211" s="45">
        <f t="shared" si="26"/>
        <v>190.58437346783077</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1563.09</v>
      </c>
      <c r="E216" s="60">
        <f t="shared" si="40"/>
        <v>2783.1499999999996</v>
      </c>
      <c r="F216" s="45">
        <f t="shared" si="26"/>
        <v>178.05436667114495</v>
      </c>
    </row>
    <row r="217" spans="1:6" ht="12.75" customHeight="1" x14ac:dyDescent="0.2">
      <c r="A217" s="63">
        <v>3431</v>
      </c>
      <c r="B217" s="182" t="s">
        <v>436</v>
      </c>
      <c r="C217" s="247" t="s">
        <v>437</v>
      </c>
      <c r="D217" s="194">
        <v>1534.92</v>
      </c>
      <c r="E217" s="194">
        <v>2772.72</v>
      </c>
      <c r="F217" s="45">
        <f t="shared" si="26"/>
        <v>180.64263935579703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11.57</v>
      </c>
      <c r="E219" s="194">
        <v>2.68</v>
      </c>
      <c r="F219" s="45">
        <f t="shared" si="26"/>
        <v>23.163353500432152</v>
      </c>
    </row>
    <row r="220" spans="1:6" ht="12.75" customHeight="1" x14ac:dyDescent="0.2">
      <c r="A220" s="63">
        <v>3434</v>
      </c>
      <c r="B220" s="65" t="s">
        <v>442</v>
      </c>
      <c r="C220" s="247" t="s">
        <v>443</v>
      </c>
      <c r="D220" s="194">
        <v>16.600000000000001</v>
      </c>
      <c r="E220" s="194">
        <v>7.75</v>
      </c>
      <c r="F220" s="45">
        <f t="shared" si="26"/>
        <v>46.686746987951807</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20670.05</v>
      </c>
      <c r="E230" s="60">
        <f>E231+E234+E237+E242+E246+E250+E254+E257</f>
        <v>25588.06</v>
      </c>
      <c r="F230" s="45">
        <f t="shared" ref="F230:F245" si="44">IF(D230&lt;&gt;0,IF(E230/D230&gt;=100,"&gt;&gt;100",E230/D230*100),"-")</f>
        <v>123.79292744816777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20670.05</v>
      </c>
      <c r="E246" s="60">
        <f t="shared" si="48"/>
        <v>25588.06</v>
      </c>
      <c r="F246" s="45">
        <f t="shared" ref="F246:F249" si="49">IF(D246&lt;&gt;0,IF(E246/D246&gt;=100,"&gt;&gt;100",E246/D246*100),"-")</f>
        <v>123.79292744816777</v>
      </c>
    </row>
    <row r="247" spans="1:6" ht="12.75" customHeight="1" x14ac:dyDescent="0.2">
      <c r="A247" s="63" t="s">
        <v>493</v>
      </c>
      <c r="B247" s="64" t="s">
        <v>494</v>
      </c>
      <c r="C247" s="247" t="s">
        <v>493</v>
      </c>
      <c r="D247" s="194">
        <v>20670.05</v>
      </c>
      <c r="E247" s="194">
        <v>25588.06</v>
      </c>
      <c r="F247" s="45">
        <f t="shared" si="49"/>
        <v>123.79292744816777</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18631.95</v>
      </c>
      <c r="E262" s="60">
        <f t="shared" si="55"/>
        <v>23217.66</v>
      </c>
      <c r="F262" s="45">
        <f t="shared" ref="F262:F268" si="56">IF(D262&lt;&gt;0,IF(E262/D262&gt;=100,"&gt;&gt;100",E262/D262*100),"-")</f>
        <v>124.61207764082664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18631.95</v>
      </c>
      <c r="E269" s="60">
        <f t="shared" si="58"/>
        <v>23217.66</v>
      </c>
      <c r="F269" s="45">
        <f t="shared" ref="F269:F272" si="59">IF(D269&lt;&gt;0,IF(E269/D269&gt;=100,"&gt;&gt;100",E269/D269*100),"-")</f>
        <v>124.61207764082664</v>
      </c>
    </row>
    <row r="270" spans="1:6" ht="12.75" customHeight="1" x14ac:dyDescent="0.2">
      <c r="A270" s="63">
        <v>3721</v>
      </c>
      <c r="B270" s="65" t="s">
        <v>533</v>
      </c>
      <c r="C270" s="247" t="s">
        <v>534</v>
      </c>
      <c r="D270" s="194">
        <v>13623</v>
      </c>
      <c r="E270" s="194">
        <v>18802.45</v>
      </c>
      <c r="F270" s="45">
        <f t="shared" si="59"/>
        <v>138.01989282830507</v>
      </c>
    </row>
    <row r="271" spans="1:6" ht="12.75" customHeight="1" x14ac:dyDescent="0.2">
      <c r="A271" s="63">
        <v>3722</v>
      </c>
      <c r="B271" s="65" t="s">
        <v>535</v>
      </c>
      <c r="C271" s="247" t="s">
        <v>536</v>
      </c>
      <c r="D271" s="194">
        <v>5008.95</v>
      </c>
      <c r="E271" s="194">
        <v>4415.21</v>
      </c>
      <c r="F271" s="45">
        <f t="shared" si="59"/>
        <v>88.146417911937633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92307.46</v>
      </c>
      <c r="E273" s="60">
        <f t="shared" si="60"/>
        <v>131413.15</v>
      </c>
      <c r="F273" s="45">
        <f t="shared" ref="F273:F277" si="61">IF(D273&lt;&gt;0,IF(E273/D273&gt;=100,"&gt;&gt;100",E273/D273*100),"-")</f>
        <v>142.36460411758702</v>
      </c>
    </row>
    <row r="274" spans="1:6" ht="12.75" customHeight="1" x14ac:dyDescent="0.2">
      <c r="A274" s="63">
        <v>381</v>
      </c>
      <c r="B274" s="64" t="s">
        <v>541</v>
      </c>
      <c r="C274" s="247" t="s">
        <v>542</v>
      </c>
      <c r="D274" s="60">
        <f t="shared" ref="D274:E274" si="62">SUM(D275:D277)</f>
        <v>92307.46</v>
      </c>
      <c r="E274" s="60">
        <f t="shared" si="62"/>
        <v>101862.9</v>
      </c>
      <c r="F274" s="45">
        <f t="shared" si="61"/>
        <v>110.35175271857767</v>
      </c>
    </row>
    <row r="275" spans="1:6" ht="12.75" customHeight="1" x14ac:dyDescent="0.2">
      <c r="A275" s="63">
        <v>3811</v>
      </c>
      <c r="B275" s="64" t="s">
        <v>543</v>
      </c>
      <c r="C275" s="247" t="s">
        <v>544</v>
      </c>
      <c r="D275" s="194">
        <v>92307.46</v>
      </c>
      <c r="E275" s="194">
        <v>101862.9</v>
      </c>
      <c r="F275" s="45">
        <f t="shared" si="61"/>
        <v>110.35175271857767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29550.25</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29550.25</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641599.67000000004</v>
      </c>
      <c r="E299" s="60">
        <f>E152-E297+E298</f>
        <v>804645.79</v>
      </c>
      <c r="F299" s="45">
        <f t="shared" si="68"/>
        <v>125.41243825764437</v>
      </c>
    </row>
    <row r="300" spans="1:6" ht="12.75" customHeight="1" x14ac:dyDescent="0.2">
      <c r="A300" s="63" t="s">
        <v>582</v>
      </c>
      <c r="B300" s="64" t="s">
        <v>593</v>
      </c>
      <c r="C300" s="247" t="s">
        <v>594</v>
      </c>
      <c r="D300" s="60">
        <f>IF(D6&gt;=D299,D6-D299,0)</f>
        <v>61119</v>
      </c>
      <c r="E300" s="60">
        <f>IF(E6&gt;=E299,E6-E299,0)</f>
        <v>244352.89999999991</v>
      </c>
      <c r="F300" s="45">
        <f t="shared" si="68"/>
        <v>399.79858963661042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29451.96</v>
      </c>
      <c r="E303" s="194">
        <v>36424.15</v>
      </c>
      <c r="F303" s="45">
        <f t="shared" si="68"/>
        <v>123.67309340363086</v>
      </c>
    </row>
    <row r="304" spans="1:6" ht="12.75" customHeight="1" x14ac:dyDescent="0.2">
      <c r="A304" s="63">
        <v>96</v>
      </c>
      <c r="B304" s="220" t="s">
        <v>601</v>
      </c>
      <c r="C304" s="247" t="s">
        <v>602</v>
      </c>
      <c r="D304" s="194">
        <v>27283.61</v>
      </c>
      <c r="E304" s="194">
        <v>55936.06</v>
      </c>
      <c r="F304" s="45">
        <f t="shared" si="68"/>
        <v>205.01707801863463</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6912.5</v>
      </c>
      <c r="E308" s="60">
        <f t="shared" si="71"/>
        <v>35.909999999999997</v>
      </c>
      <c r="F308" s="45">
        <f t="shared" ref="F308:F428" si="72">IF(D308&lt;&gt;0,IF(E308/D308&gt;=100,"&gt;&gt;100",E308/D308*100),"-")</f>
        <v>0.5194936708860759</v>
      </c>
    </row>
    <row r="309" spans="1:6" ht="12.75" customHeight="1" x14ac:dyDescent="0.2">
      <c r="A309" s="63">
        <v>71</v>
      </c>
      <c r="B309" s="64" t="s">
        <v>610</v>
      </c>
      <c r="C309" s="247" t="s">
        <v>611</v>
      </c>
      <c r="D309" s="60">
        <f t="shared" ref="D309:E309" si="73">D310+D314</f>
        <v>6869.38</v>
      </c>
      <c r="E309" s="60">
        <f t="shared" si="73"/>
        <v>0</v>
      </c>
      <c r="F309" s="45">
        <f t="shared" si="72"/>
        <v>0</v>
      </c>
    </row>
    <row r="310" spans="1:6" ht="24" x14ac:dyDescent="0.2">
      <c r="A310" s="63">
        <v>711</v>
      </c>
      <c r="B310" s="64" t="s">
        <v>612</v>
      </c>
      <c r="C310" s="247" t="s">
        <v>613</v>
      </c>
      <c r="D310" s="60">
        <f t="shared" ref="D310:E310" si="74">SUM(D311:D313)</f>
        <v>6869.38</v>
      </c>
      <c r="E310" s="60">
        <f t="shared" si="74"/>
        <v>0</v>
      </c>
      <c r="F310" s="45">
        <f t="shared" si="72"/>
        <v>0</v>
      </c>
    </row>
    <row r="311" spans="1:6" ht="12.75" customHeight="1" x14ac:dyDescent="0.2">
      <c r="A311" s="63">
        <v>7111</v>
      </c>
      <c r="B311" s="64" t="s">
        <v>614</v>
      </c>
      <c r="C311" s="247" t="s">
        <v>615</v>
      </c>
      <c r="D311" s="194">
        <v>6869.38</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43.12</v>
      </c>
      <c r="E321" s="60">
        <f t="shared" si="76"/>
        <v>35.909999999999997</v>
      </c>
      <c r="F321" s="45">
        <f t="shared" si="72"/>
        <v>83.279220779220779</v>
      </c>
    </row>
    <row r="322" spans="1:6" ht="12.75" customHeight="1" x14ac:dyDescent="0.2">
      <c r="A322" s="63">
        <v>721</v>
      </c>
      <c r="B322" s="64" t="s">
        <v>636</v>
      </c>
      <c r="C322" s="247" t="s">
        <v>637</v>
      </c>
      <c r="D322" s="60">
        <f t="shared" ref="D322:E322" si="77">SUM(D323:D326)</f>
        <v>43.12</v>
      </c>
      <c r="E322" s="60">
        <f t="shared" si="77"/>
        <v>35.909999999999997</v>
      </c>
      <c r="F322" s="45">
        <f t="shared" si="72"/>
        <v>83.279220779220779</v>
      </c>
    </row>
    <row r="323" spans="1:6" ht="12.75" customHeight="1" x14ac:dyDescent="0.2">
      <c r="A323" s="63">
        <v>7211</v>
      </c>
      <c r="B323" s="64" t="s">
        <v>638</v>
      </c>
      <c r="C323" s="247" t="s">
        <v>639</v>
      </c>
      <c r="D323" s="194">
        <v>43.12</v>
      </c>
      <c r="E323" s="194">
        <v>35.909999999999997</v>
      </c>
      <c r="F323" s="45">
        <f t="shared" si="72"/>
        <v>83.279220779220779</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14499.609999999999</v>
      </c>
      <c r="E360" s="60">
        <f t="shared" si="86"/>
        <v>134470.07</v>
      </c>
      <c r="F360" s="45">
        <f t="shared" si="72"/>
        <v>927.40473709292883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4572.7299999999996</v>
      </c>
      <c r="E373" s="60">
        <f t="shared" si="90"/>
        <v>134470.07</v>
      </c>
      <c r="F373" s="45">
        <f t="shared" si="72"/>
        <v>2940.6956019708146</v>
      </c>
    </row>
    <row r="374" spans="1:6" ht="12.75" customHeight="1" x14ac:dyDescent="0.2">
      <c r="A374" s="63">
        <v>421</v>
      </c>
      <c r="B374" s="64" t="s">
        <v>732</v>
      </c>
      <c r="C374" s="247" t="s">
        <v>733</v>
      </c>
      <c r="D374" s="60">
        <f t="shared" ref="D374:E374" si="91">SUM(D375:D378)</f>
        <v>4162.5</v>
      </c>
      <c r="E374" s="60">
        <f t="shared" si="91"/>
        <v>54778.17</v>
      </c>
      <c r="F374" s="45">
        <f t="shared" si="72"/>
        <v>1315.992072072072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2362.5</v>
      </c>
      <c r="E376" s="194">
        <v>24545.83</v>
      </c>
      <c r="F376" s="45">
        <f t="shared" si="72"/>
        <v>1038.9769312169315</v>
      </c>
    </row>
    <row r="377" spans="1:6" ht="12.75" customHeight="1" x14ac:dyDescent="0.2">
      <c r="A377" s="63">
        <v>4213</v>
      </c>
      <c r="B377" s="64" t="s">
        <v>642</v>
      </c>
      <c r="C377" s="247" t="s">
        <v>736</v>
      </c>
      <c r="D377" s="194">
        <v>1800</v>
      </c>
      <c r="E377" s="194">
        <v>0</v>
      </c>
      <c r="F377" s="45">
        <f t="shared" si="72"/>
        <v>0</v>
      </c>
    </row>
    <row r="378" spans="1:6" ht="12.75" customHeight="1" x14ac:dyDescent="0.2">
      <c r="A378" s="63">
        <v>4214</v>
      </c>
      <c r="B378" s="64" t="s">
        <v>644</v>
      </c>
      <c r="C378" s="247" t="s">
        <v>737</v>
      </c>
      <c r="D378" s="194">
        <v>0</v>
      </c>
      <c r="E378" s="194">
        <v>30232.34</v>
      </c>
      <c r="F378" s="45" t="str">
        <f t="shared" si="72"/>
        <v>-</v>
      </c>
    </row>
    <row r="379" spans="1:6" ht="12.75" customHeight="1" x14ac:dyDescent="0.2">
      <c r="A379" s="63">
        <v>422</v>
      </c>
      <c r="B379" s="64" t="s">
        <v>738</v>
      </c>
      <c r="C379" s="247" t="s">
        <v>739</v>
      </c>
      <c r="D379" s="60">
        <f t="shared" ref="D379:E379" si="92">SUM(D380:D387)</f>
        <v>410.23</v>
      </c>
      <c r="E379" s="60">
        <f t="shared" si="92"/>
        <v>0</v>
      </c>
      <c r="F379" s="45">
        <f t="shared" si="72"/>
        <v>0</v>
      </c>
    </row>
    <row r="380" spans="1:6" ht="12.75" customHeight="1" x14ac:dyDescent="0.2">
      <c r="A380" s="63">
        <v>4221</v>
      </c>
      <c r="B380" s="64" t="s">
        <v>648</v>
      </c>
      <c r="C380" s="247" t="s">
        <v>740</v>
      </c>
      <c r="D380" s="194">
        <v>410.23</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79691.899999999994</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29225</v>
      </c>
      <c r="F404" s="45" t="str">
        <f t="shared" si="72"/>
        <v>-</v>
      </c>
    </row>
    <row r="405" spans="1:6" ht="12.75" customHeight="1" x14ac:dyDescent="0.2">
      <c r="A405" s="63">
        <v>4264</v>
      </c>
      <c r="B405" s="64" t="s">
        <v>698</v>
      </c>
      <c r="C405" s="247" t="s">
        <v>772</v>
      </c>
      <c r="D405" s="194">
        <v>0</v>
      </c>
      <c r="E405" s="194">
        <v>50466.9</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9926.8799999999992</v>
      </c>
      <c r="E412" s="60">
        <f t="shared" si="100"/>
        <v>0</v>
      </c>
      <c r="F412" s="45">
        <f t="shared" si="72"/>
        <v>0</v>
      </c>
    </row>
    <row r="413" spans="1:6" ht="12.75" customHeight="1" x14ac:dyDescent="0.2">
      <c r="A413" s="63">
        <v>451</v>
      </c>
      <c r="B413" s="64" t="s">
        <v>785</v>
      </c>
      <c r="C413" s="247" t="s">
        <v>786</v>
      </c>
      <c r="D413" s="194">
        <v>9926.8799999999992</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7587.1099999999988</v>
      </c>
      <c r="E418" s="60">
        <f t="shared" si="102"/>
        <v>134434.16</v>
      </c>
      <c r="F418" s="45">
        <f t="shared" si="72"/>
        <v>1771.8757207948747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161161.71</v>
      </c>
      <c r="E420" s="194">
        <v>0</v>
      </c>
      <c r="F420" s="45">
        <f t="shared" si="72"/>
        <v>0</v>
      </c>
    </row>
    <row r="421" spans="1:6" ht="12.75" customHeight="1" x14ac:dyDescent="0.2">
      <c r="A421" s="63">
        <v>97</v>
      </c>
      <c r="B421" s="220" t="s">
        <v>801</v>
      </c>
      <c r="C421" s="247" t="s">
        <v>802</v>
      </c>
      <c r="D421" s="194">
        <v>423.82</v>
      </c>
      <c r="E421" s="194">
        <v>364.21</v>
      </c>
      <c r="F421" s="45">
        <f t="shared" si="72"/>
        <v>85.935066773630311</v>
      </c>
    </row>
    <row r="422" spans="1:6" ht="12.75" customHeight="1" x14ac:dyDescent="0.2">
      <c r="A422" s="63" t="s">
        <v>582</v>
      </c>
      <c r="B422" s="64" t="s">
        <v>803</v>
      </c>
      <c r="C422" s="247" t="s">
        <v>804</v>
      </c>
      <c r="D422" s="60">
        <f>D6+D308</f>
        <v>709631.17</v>
      </c>
      <c r="E422" s="60">
        <f>E6+E308</f>
        <v>1049034.5999999999</v>
      </c>
      <c r="F422" s="45">
        <f t="shared" si="72"/>
        <v>147.8281457112432</v>
      </c>
    </row>
    <row r="423" spans="1:6" ht="12.75" customHeight="1" x14ac:dyDescent="0.2">
      <c r="A423" s="63" t="s">
        <v>582</v>
      </c>
      <c r="B423" s="64" t="s">
        <v>805</v>
      </c>
      <c r="C423" s="247" t="s">
        <v>806</v>
      </c>
      <c r="D423" s="60">
        <f t="shared" ref="D423:E423" si="103">D299+D360</f>
        <v>656099.28</v>
      </c>
      <c r="E423" s="60">
        <f t="shared" si="103"/>
        <v>939115.8600000001</v>
      </c>
      <c r="F423" s="45">
        <f t="shared" si="72"/>
        <v>143.13624303931564</v>
      </c>
    </row>
    <row r="424" spans="1:6" ht="12.75" customHeight="1" x14ac:dyDescent="0.2">
      <c r="A424" s="63" t="s">
        <v>582</v>
      </c>
      <c r="B424" s="64" t="s">
        <v>807</v>
      </c>
      <c r="C424" s="247" t="s">
        <v>808</v>
      </c>
      <c r="D424" s="60">
        <f t="shared" ref="D424:E424" si="104">IF(D422&gt;=D423,D422-D423,0)</f>
        <v>53531.890000000014</v>
      </c>
      <c r="E424" s="60">
        <f t="shared" si="104"/>
        <v>109918.73999999976</v>
      </c>
      <c r="F424" s="45">
        <f t="shared" si="72"/>
        <v>205.33319484890171</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190613.66999999998</v>
      </c>
      <c r="E427" s="60">
        <f t="shared" si="107"/>
        <v>36424.15</v>
      </c>
      <c r="F427" s="45">
        <f t="shared" si="72"/>
        <v>19.108886576707746</v>
      </c>
    </row>
    <row r="428" spans="1:6" ht="24" x14ac:dyDescent="0.2">
      <c r="A428" s="249" t="s">
        <v>816</v>
      </c>
      <c r="B428" s="243" t="s">
        <v>817</v>
      </c>
      <c r="C428" s="250" t="s">
        <v>818</v>
      </c>
      <c r="D428" s="81">
        <f t="shared" ref="D428:E428" si="108">D304+D421</f>
        <v>27707.43</v>
      </c>
      <c r="E428" s="81">
        <f t="shared" si="108"/>
        <v>56300.27</v>
      </c>
      <c r="F428" s="61">
        <f t="shared" si="72"/>
        <v>203.19556884200375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200000</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200000</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200000</v>
      </c>
      <c r="E502" s="60">
        <f t="shared" si="129"/>
        <v>0</v>
      </c>
      <c r="F502" s="45">
        <f t="shared" si="109"/>
        <v>0</v>
      </c>
    </row>
    <row r="503" spans="1:6" ht="12.75" customHeight="1" x14ac:dyDescent="0.2">
      <c r="A503" s="63">
        <v>8443</v>
      </c>
      <c r="B503" s="64" t="s">
        <v>966</v>
      </c>
      <c r="C503" s="247" t="s">
        <v>967</v>
      </c>
      <c r="D503" s="194">
        <v>200000</v>
      </c>
      <c r="E503" s="194">
        <v>0</v>
      </c>
      <c r="F503" s="45">
        <f t="shared" si="109"/>
        <v>0</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133223.85999999999</v>
      </c>
      <c r="E535" s="60">
        <f>E536+E571+E584+E597+E629</f>
        <v>33223.86</v>
      </c>
      <c r="F535" s="45">
        <f t="shared" si="109"/>
        <v>24.938370649221547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133223.85999999999</v>
      </c>
      <c r="E597" s="60">
        <f t="shared" si="152"/>
        <v>33223.86</v>
      </c>
      <c r="F597" s="45">
        <f t="shared" si="109"/>
        <v>24.938370649221547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133223.85999999999</v>
      </c>
      <c r="E609" s="60">
        <f t="shared" si="156"/>
        <v>33223.86</v>
      </c>
      <c r="F609" s="45">
        <f t="shared" si="109"/>
        <v>24.938370649221547</v>
      </c>
    </row>
    <row r="610" spans="1:6" ht="24" x14ac:dyDescent="0.2">
      <c r="A610" s="63">
        <v>5443</v>
      </c>
      <c r="B610" s="64" t="s">
        <v>1170</v>
      </c>
      <c r="C610" s="247" t="s">
        <v>1171</v>
      </c>
      <c r="D610" s="194">
        <v>133223.85999999999</v>
      </c>
      <c r="E610" s="194">
        <v>33223.86</v>
      </c>
      <c r="F610" s="45">
        <f t="shared" si="109"/>
        <v>24.938370649221547</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66776.140000000014</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33223.86</v>
      </c>
      <c r="F640" s="45" t="str">
        <f t="shared" si="109"/>
        <v>-</v>
      </c>
    </row>
    <row r="641" spans="1:6" ht="12.75" customHeight="1" x14ac:dyDescent="0.2">
      <c r="A641" s="63">
        <v>92213</v>
      </c>
      <c r="B641" s="64" t="s">
        <v>1232</v>
      </c>
      <c r="C641" s="247" t="s">
        <v>1233</v>
      </c>
      <c r="D641" s="194">
        <v>0</v>
      </c>
      <c r="E641" s="194">
        <v>73615.42</v>
      </c>
      <c r="F641" s="45" t="str">
        <f t="shared" si="109"/>
        <v>-</v>
      </c>
    </row>
    <row r="642" spans="1:6" ht="12.75" customHeight="1" x14ac:dyDescent="0.2">
      <c r="A642" s="63">
        <v>92223</v>
      </c>
      <c r="B642" s="64" t="s">
        <v>1234</v>
      </c>
      <c r="C642" s="247" t="s">
        <v>1235</v>
      </c>
      <c r="D642" s="194">
        <v>172166.79</v>
      </c>
      <c r="E642" s="194">
        <v>0</v>
      </c>
      <c r="F642" s="45">
        <f t="shared" si="109"/>
        <v>0</v>
      </c>
    </row>
    <row r="643" spans="1:6" ht="12.75" customHeight="1" x14ac:dyDescent="0.2">
      <c r="A643" s="63" t="s">
        <v>582</v>
      </c>
      <c r="B643" s="64" t="s">
        <v>1236</v>
      </c>
      <c r="C643" s="247" t="s">
        <v>1237</v>
      </c>
      <c r="D643" s="60">
        <f>D422+D430</f>
        <v>909631.17</v>
      </c>
      <c r="E643" s="60">
        <f>E422+E430</f>
        <v>1049034.5999999999</v>
      </c>
      <c r="F643" s="45">
        <f t="shared" si="109"/>
        <v>115.32526969145084</v>
      </c>
    </row>
    <row r="644" spans="1:6" ht="12.75" customHeight="1" x14ac:dyDescent="0.2">
      <c r="A644" s="63" t="s">
        <v>582</v>
      </c>
      <c r="B644" s="64" t="s">
        <v>1238</v>
      </c>
      <c r="C644" s="247" t="s">
        <v>1239</v>
      </c>
      <c r="D644" s="60">
        <f>D423+D535</f>
        <v>789323.14</v>
      </c>
      <c r="E644" s="60">
        <f>E423+E535</f>
        <v>972339.72000000009</v>
      </c>
      <c r="F644" s="45">
        <f t="shared" si="109"/>
        <v>123.18652155567111</v>
      </c>
    </row>
    <row r="645" spans="1:6" ht="12.75" customHeight="1" x14ac:dyDescent="0.2">
      <c r="A645" s="63" t="s">
        <v>582</v>
      </c>
      <c r="B645" s="64" t="s">
        <v>1240</v>
      </c>
      <c r="C645" s="247" t="s">
        <v>1241</v>
      </c>
      <c r="D645" s="60">
        <f t="shared" ref="D645:E645" si="163">IF(D643&gt;=D644,D643-D644,0)</f>
        <v>120308.03000000003</v>
      </c>
      <c r="E645" s="60">
        <f t="shared" si="163"/>
        <v>76694.879999999772</v>
      </c>
      <c r="F645" s="45">
        <f t="shared" si="109"/>
        <v>63.748762239727263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37191.269999999997</v>
      </c>
      <c r="F647" s="45" t="str">
        <f t="shared" si="109"/>
        <v>-</v>
      </c>
    </row>
    <row r="648" spans="1:6" ht="24" x14ac:dyDescent="0.2">
      <c r="A648" s="251" t="s">
        <v>1246</v>
      </c>
      <c r="B648" s="64" t="s">
        <v>1247</v>
      </c>
      <c r="C648" s="252" t="s">
        <v>1246</v>
      </c>
      <c r="D648" s="60">
        <f>IF(D427-D426+D642-D641&gt;=0,D427-D426+D642-D641,0)</f>
        <v>362780.45999999996</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0</v>
      </c>
      <c r="E649" s="60">
        <f t="shared" si="165"/>
        <v>113886.14999999976</v>
      </c>
      <c r="F649" s="45" t="str">
        <f t="shared" si="109"/>
        <v>-</v>
      </c>
    </row>
    <row r="650" spans="1:6" ht="24" x14ac:dyDescent="0.2">
      <c r="A650" s="63" t="s">
        <v>582</v>
      </c>
      <c r="B650" s="64" t="s">
        <v>1250</v>
      </c>
      <c r="C650" s="247" t="s">
        <v>1251</v>
      </c>
      <c r="D650" s="60">
        <f t="shared" ref="D650:E650" si="166">IF(D646+D648-D645-D647&gt;=0,D646+D648-D645-D647,0)</f>
        <v>242472.42999999993</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28997.83</v>
      </c>
      <c r="E653" s="194">
        <v>49372.87</v>
      </c>
      <c r="F653" s="45">
        <f t="shared" ref="F653:F740" si="167">IF(D653&lt;&gt;0,IF(E653/D653&gt;=100,"&gt;&gt;100",E653/D653*100),"-")</f>
        <v>170.26401630742714</v>
      </c>
    </row>
    <row r="654" spans="1:6" ht="12.75" customHeight="1" x14ac:dyDescent="0.2">
      <c r="A654" s="63" t="s">
        <v>1257</v>
      </c>
      <c r="B654" s="64" t="s">
        <v>1258</v>
      </c>
      <c r="C654" s="247" t="s">
        <v>1257</v>
      </c>
      <c r="D654" s="194">
        <v>1077728.22</v>
      </c>
      <c r="E654" s="194">
        <v>1411831.3</v>
      </c>
      <c r="F654" s="45">
        <f t="shared" si="167"/>
        <v>131.00068030138434</v>
      </c>
    </row>
    <row r="655" spans="1:6" ht="12.75" customHeight="1" x14ac:dyDescent="0.2">
      <c r="A655" s="63" t="s">
        <v>1259</v>
      </c>
      <c r="B655" s="64" t="s">
        <v>1260</v>
      </c>
      <c r="C655" s="247" t="s">
        <v>1259</v>
      </c>
      <c r="D655" s="194">
        <v>1049156.43</v>
      </c>
      <c r="E655" s="194">
        <v>1159771.6100000001</v>
      </c>
      <c r="F655" s="45">
        <f t="shared" si="167"/>
        <v>110.54324949426275</v>
      </c>
    </row>
    <row r="656" spans="1:6" ht="24" x14ac:dyDescent="0.2">
      <c r="A656" s="63">
        <v>11</v>
      </c>
      <c r="B656" s="64" t="s">
        <v>1261</v>
      </c>
      <c r="C656" s="247" t="s">
        <v>1262</v>
      </c>
      <c r="D656" s="60">
        <f t="shared" ref="D656:E656" si="168">+D653+D654-D655</f>
        <v>57569.620000000112</v>
      </c>
      <c r="E656" s="60">
        <f t="shared" si="168"/>
        <v>301432.56000000006</v>
      </c>
      <c r="F656" s="45">
        <f t="shared" si="167"/>
        <v>523.59657750042379</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21</v>
      </c>
      <c r="E658" s="253">
        <v>23</v>
      </c>
      <c r="F658" s="45">
        <f t="shared" si="167"/>
        <v>109.52380952380953</v>
      </c>
    </row>
    <row r="659" spans="1:6" ht="12.75" customHeight="1" x14ac:dyDescent="0.2">
      <c r="A659" s="63" t="s">
        <v>582</v>
      </c>
      <c r="B659" s="64" t="s">
        <v>1267</v>
      </c>
      <c r="C659" s="247" t="s">
        <v>1268</v>
      </c>
      <c r="D659" s="253">
        <v>3</v>
      </c>
      <c r="E659" s="253">
        <v>4</v>
      </c>
      <c r="F659" s="45">
        <f t="shared" si="167"/>
        <v>133.33333333333331</v>
      </c>
    </row>
    <row r="660" spans="1:6" ht="12.75" customHeight="1" x14ac:dyDescent="0.2">
      <c r="A660" s="63" t="s">
        <v>582</v>
      </c>
      <c r="B660" s="64" t="s">
        <v>1269</v>
      </c>
      <c r="C660" s="247" t="s">
        <v>1270</v>
      </c>
      <c r="D660" s="253">
        <v>16</v>
      </c>
      <c r="E660" s="253">
        <v>17</v>
      </c>
      <c r="F660" s="45">
        <f t="shared" si="167"/>
        <v>106.25</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1837.84</v>
      </c>
      <c r="E664" s="192">
        <v>9454.7199999999993</v>
      </c>
      <c r="F664" s="71">
        <f t="shared" si="167"/>
        <v>514.44739476777079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4803.2700000000004</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18283.990000000002</v>
      </c>
      <c r="E678" s="192">
        <v>18343.04</v>
      </c>
      <c r="F678" s="71">
        <f t="shared" si="167"/>
        <v>100.32296014163211</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14804.36</v>
      </c>
      <c r="E684" s="192">
        <v>6952.07</v>
      </c>
      <c r="F684" s="71">
        <f t="shared" si="167"/>
        <v>46.959611898116499</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50460.24</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2.52</v>
      </c>
      <c r="E712" s="192">
        <v>2.12</v>
      </c>
      <c r="F712" s="71">
        <f t="shared" si="167"/>
        <v>84.126984126984127</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64210.65</v>
      </c>
      <c r="E724" s="192">
        <v>68208.210000000006</v>
      </c>
      <c r="F724" s="71">
        <f t="shared" si="167"/>
        <v>106.22569620460158</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1500</v>
      </c>
      <c r="E732" s="192">
        <v>0</v>
      </c>
      <c r="F732" s="71">
        <f t="shared" si="167"/>
        <v>0</v>
      </c>
    </row>
    <row r="733" spans="1:6" ht="12.75" customHeight="1" x14ac:dyDescent="0.2">
      <c r="A733" s="70">
        <v>31215</v>
      </c>
      <c r="B733" s="65" t="s">
        <v>1396</v>
      </c>
      <c r="C733" s="278" t="s">
        <v>1397</v>
      </c>
      <c r="D733" s="192">
        <v>931.81</v>
      </c>
      <c r="E733" s="192">
        <v>0</v>
      </c>
      <c r="F733" s="71">
        <f t="shared" si="167"/>
        <v>0</v>
      </c>
    </row>
    <row r="734" spans="1:6" ht="12.75" customHeight="1" x14ac:dyDescent="0.2">
      <c r="A734" s="70">
        <v>32121</v>
      </c>
      <c r="B734" s="65" t="s">
        <v>1398</v>
      </c>
      <c r="C734" s="278" t="s">
        <v>1399</v>
      </c>
      <c r="D734" s="192">
        <v>5329.39</v>
      </c>
      <c r="E734" s="192">
        <v>7729.09</v>
      </c>
      <c r="F734" s="71">
        <f t="shared" si="167"/>
        <v>145.02766733153325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229.58</v>
      </c>
      <c r="E736" s="194">
        <v>117.88</v>
      </c>
      <c r="F736" s="45">
        <f t="shared" si="167"/>
        <v>51.345936057147831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958.64</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10297.76</v>
      </c>
      <c r="E741" s="192">
        <v>3700</v>
      </c>
      <c r="F741" s="71">
        <f t="shared" ref="F741:F1006" si="169">IF(D741&lt;&gt;0,IF(E741/D741&gt;=100,"&gt;&gt;100",E741/D741*100),"-")</f>
        <v>35.930144031323316</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4548.29</v>
      </c>
      <c r="E760" s="194">
        <v>8668.33</v>
      </c>
      <c r="F760" s="45">
        <f t="shared" si="169"/>
        <v>190.58437346783077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1823</v>
      </c>
      <c r="E843" s="194">
        <v>10802.45</v>
      </c>
      <c r="F843" s="45">
        <f t="shared" si="169"/>
        <v>592.56445419637964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1800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11800</v>
      </c>
      <c r="E848" s="194">
        <v>6200</v>
      </c>
      <c r="F848" s="45">
        <f t="shared" si="169"/>
        <v>52.542372881355938</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5008.95</v>
      </c>
      <c r="E851" s="194">
        <v>4415.21</v>
      </c>
      <c r="F851" s="45">
        <f t="shared" si="169"/>
        <v>88.146417911937633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200000</v>
      </c>
      <c r="E912" s="192">
        <v>0</v>
      </c>
      <c r="F912" s="71">
        <f t="shared" si="169"/>
        <v>0</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100000</v>
      </c>
      <c r="E980" s="192">
        <v>0</v>
      </c>
      <c r="F980" s="71">
        <f t="shared" si="169"/>
        <v>0</v>
      </c>
    </row>
    <row r="981" spans="1:6" ht="24" x14ac:dyDescent="0.2">
      <c r="A981" s="70">
        <v>54432</v>
      </c>
      <c r="B981" s="65" t="s">
        <v>1890</v>
      </c>
      <c r="C981" s="278" t="s">
        <v>1891</v>
      </c>
      <c r="D981" s="192">
        <v>33223.86</v>
      </c>
      <c r="E981" s="192">
        <v>33223.86</v>
      </c>
      <c r="F981" s="71">
        <f t="shared" si="169"/>
        <v>100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H18" sqref="H1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995157.33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945493.59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801616.93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331642.42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302775.45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11120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16136.21</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23217.66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116359.39</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365.8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105245.07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38631.589999999997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939734.22999999986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819126.20999999985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329449.69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315392.15999999997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10121.07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16118.21</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23398.560000000001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123996.18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650.34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54778.17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33223.86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33223.86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32605.99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1000916.6900000001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24663.200000000001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7558.2000000000007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13.36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5.43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7.93</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806.58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151.58000000000001</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655</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6738.26</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6738.26</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17105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17105</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976253.49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66861.95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50466.69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848275.01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10649.84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28356</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Budinščina</cp:lastModifiedBy>
  <cp:lastPrinted>2026-04-27T14:12:53Z</cp:lastPrinted>
  <dcterms:created xsi:type="dcterms:W3CDTF">2022-04-01T05:14:30Z</dcterms:created>
  <dcterms:modified xsi:type="dcterms:W3CDTF">2026-07-20T06:33:00Z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